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MACHETA pe ani" sheetId="1" r:id="rId1"/>
  </sheets>
  <externalReferences>
    <externalReference r:id="rId4"/>
  </externalReferences>
  <definedNames>
    <definedName name="Excel_BuiltIn__FilterDatabase" localSheetId="0">'MACHETA pe ani'!$A$5:$B$5</definedName>
    <definedName name="Excel_BuiltIn_Database">#REF!</definedName>
    <definedName name="OLE_LINK5" localSheetId="0">'MACHETA pe ani'!$A$294</definedName>
    <definedName name="_xlnm.Print_Area" localSheetId="0">'MACHETA pe ani'!$A$1:$B$339</definedName>
    <definedName name="_xlnm.Print_Titles" localSheetId="0">'MACHETA pe ani'!$5:$10</definedName>
  </definedNames>
  <calcPr fullCalcOnLoad="1"/>
</workbook>
</file>

<file path=xl/sharedStrings.xml><?xml version="1.0" encoding="utf-8"?>
<sst xmlns="http://schemas.openxmlformats.org/spreadsheetml/2006/main" count="314" uniqueCount="225">
  <si>
    <t>Servicii de supraveghere executie lucrari - Reparatii capitale la constructii si instalatii Sala Polivalenta Braila -Parc Monument</t>
  </si>
  <si>
    <t>TOTAL CAPITOLUL 67.02 A+B+C, din care :</t>
  </si>
  <si>
    <t xml:space="preserve">CAPITOLUL 68.02 Asigurari si asistenta sociala- D.G.A.S.P.C. Braila </t>
  </si>
  <si>
    <t>Protectie copil , din care :</t>
  </si>
  <si>
    <t>TOTAL e.alte cheltuieli asimilate investitiilor</t>
  </si>
  <si>
    <t>TOTAL Capitolul 68.02 C, din care :</t>
  </si>
  <si>
    <t>CAPITOLUL 70.02 LOCUINTE , SERVICII SI DEZVOLTARE PUBLICA</t>
  </si>
  <si>
    <t>Tva aferent rate locuinte O.G. 19</t>
  </si>
  <si>
    <t>TOTAL  CAPITOLUL 70.02 A+B+C, din care :</t>
  </si>
  <si>
    <t>CAPITOLUL 74.02 PROTECTIA MEDIULUI</t>
  </si>
  <si>
    <t>Proiect "Sistem management integrat al deseurilor "</t>
  </si>
  <si>
    <t>TOTAL CAPITOLUL 74,02 A, din care:</t>
  </si>
  <si>
    <t xml:space="preserve">58 Proiecte cu finantare din fonduri externe nerambursabile </t>
  </si>
  <si>
    <t xml:space="preserve">CAPITOLUL 84.02 DRUMURI SI PODURI </t>
  </si>
  <si>
    <r>
      <rPr>
        <sz val="11"/>
        <rFont val="Times New Roman"/>
        <family val="1"/>
      </rPr>
      <t xml:space="preserve">Lucrari reabilitare DC59, Blasova-DJ212A, km0+000-km11+000                          </t>
    </r>
    <r>
      <rPr>
        <b/>
        <sz val="11"/>
        <rFont val="Times New Roman"/>
        <family val="1"/>
      </rPr>
      <t>PNDL</t>
    </r>
  </si>
  <si>
    <t>Proiect FEN FEDR- "Modernizarea infrastructurii de transport judetean pe traseul Gulianca Ianca Viziru, asigurarand conectivitatea directacu coridorul TEN-T Braila-Buzau "</t>
  </si>
  <si>
    <t>Proiecte modernizari drumuri judetene</t>
  </si>
  <si>
    <t>e. alte cheltuieli asimilate investitiilor ( taxe, avize , acorduri , isc-uri, servicii supraveghere lucrari , etc)</t>
  </si>
  <si>
    <t xml:space="preserve"> Servicii supraveghere si urmarire Lucrari reabilitare DJ221B Braila-Vadeni, km1+000-km7+300</t>
  </si>
  <si>
    <t xml:space="preserve"> Servicii supraveghere si urmarire Lucrari modernizare DJ203R, DJ211-Liscoteanca , km22+500-km24+500</t>
  </si>
  <si>
    <t xml:space="preserve"> Servicii supraveghere si urmarire Lucrari modernizare DJ212A, Braila-Marasu, km42+000-km59+000</t>
  </si>
  <si>
    <t>Taxe, avize, acorduri, cote legale lucrari  reabilitare DC59, Blasova-DJ212A (lucari suplimetare)</t>
  </si>
  <si>
    <t>mii lei</t>
  </si>
  <si>
    <t>Servicii supraveghere si urmarire Lucrari reabilitare DJ211B Victoria-Mihai Bravu, km17+550-km27+550</t>
  </si>
  <si>
    <t xml:space="preserve"> Servicii supraveghere si urmarire Lucrari modernizare DJ255A, Cotu Lung-DN23, km26+000-km30+000</t>
  </si>
  <si>
    <t>Serviciu de supraveghere si urmarire lucrari suplimentare reabilitare DC59, Blasova-DJ212A</t>
  </si>
  <si>
    <t>Serviciu de supraveghere si urmarire lucrari  reabilitare DC59, Blasova-DJ212A(rest de executat)</t>
  </si>
  <si>
    <t xml:space="preserve"> Taxe, avize, acorduri, cote legale Lucrari reabilitare DJ221B Braila-Vadeni, km1+000-km7+300</t>
  </si>
  <si>
    <t xml:space="preserve"> Taxe, avize, acorduri, cote legale Lucrari modernizare DJ203R, DJ211-Liscoteanca , km22+500-km24+500</t>
  </si>
  <si>
    <t xml:space="preserve"> Taxe, avize, acorduri, cote legale Lucrari modernizare DJ212A, Braila-Marasu, km42+000-km59+000</t>
  </si>
  <si>
    <t>Taxe, avize, acorduri, cote legale Lucrari reabilitare DJ211B Victoria-Mihai Bravu, km17+550-km27+550</t>
  </si>
  <si>
    <t>Taxe, avize, acorduri, cote legale  Lucrari modernizare DJ255A, Cotu Lung-DN23, km26+000-km30+000</t>
  </si>
  <si>
    <t>TOTAL CAPITOL 84.02 A+B+C, din care :</t>
  </si>
  <si>
    <t>TOTAL GENERAL , din care :</t>
  </si>
  <si>
    <t xml:space="preserve"> 58 Proiecte cu finantare din fonduri externe nerambursabile postaderare</t>
  </si>
  <si>
    <t xml:space="preserve"> 71 Active nefinanciare</t>
  </si>
  <si>
    <t>Spitalul Judetean ( venituri proprii ale Ministerului Sanatatii)</t>
  </si>
  <si>
    <t>Masina de spalat vase</t>
  </si>
  <si>
    <t>PE ANUL 2018 SI ESTIMARI PE ANII 2019-2021</t>
  </si>
  <si>
    <r>
      <rPr>
        <b/>
        <sz val="10"/>
        <rFont val="Arial"/>
        <family val="2"/>
      </rPr>
      <t>Raport de mediu pentru PUZ</t>
    </r>
    <r>
      <rPr>
        <sz val="10"/>
        <rFont val="Arial"/>
        <family val="2"/>
      </rPr>
      <t xml:space="preserve"> - Dezvoltarea sectorului turistic si pescaresc in comuna Stancuta, judetul Braila </t>
    </r>
  </si>
  <si>
    <r>
      <rPr>
        <b/>
        <sz val="10"/>
        <rFont val="Arial"/>
        <family val="2"/>
      </rPr>
      <t>Studiu de evaluare pentru PUZ</t>
    </r>
    <r>
      <rPr>
        <sz val="10"/>
        <rFont val="Arial"/>
        <family val="2"/>
      </rPr>
      <t xml:space="preserve"> - Dezvoltarea sectorului turistic si pescaresc in comuna Stancuta, judetul Braila </t>
    </r>
  </si>
  <si>
    <r>
      <rPr>
        <b/>
        <sz val="10"/>
        <rFont val="Arial"/>
        <family val="2"/>
      </rPr>
      <t>Studiu de evaluare adecvata si Raport de mediu pentru PUZ - Zona de agrement Blasova</t>
    </r>
    <r>
      <rPr>
        <sz val="10"/>
        <rFont val="Arial"/>
        <family val="2"/>
      </rPr>
      <t xml:space="preserve">, PUZ -  Zona de agrement Zaton in vederea obtinerii avizului de mediu;( ctr. 208/2011) </t>
    </r>
  </si>
  <si>
    <r>
      <rPr>
        <b/>
        <sz val="10"/>
        <rFont val="Arial"/>
        <family val="2"/>
      </rPr>
      <t xml:space="preserve">Plan de mentinere a calitatii aerului </t>
    </r>
    <r>
      <rPr>
        <sz val="10"/>
        <rFont val="Arial"/>
        <family val="2"/>
      </rPr>
      <t>in judetul Braila+ Studiu premergator planului( ctr. 126/2016)</t>
    </r>
  </si>
  <si>
    <r>
      <t xml:space="preserve"> </t>
    </r>
    <r>
      <rPr>
        <b/>
        <sz val="10"/>
        <rFont val="Arial"/>
        <family val="2"/>
      </rPr>
      <t>Planul  de  Amenajare  a Teritoriului Intercomunitar: Statiunea Lacu Sarat-</t>
    </r>
    <r>
      <rPr>
        <sz val="10"/>
        <rFont val="Arial"/>
        <family val="2"/>
      </rPr>
      <t xml:space="preserve">  Jud. Braila + Plan de management</t>
    </r>
  </si>
  <si>
    <r>
      <rPr>
        <b/>
        <sz val="10"/>
        <rFont val="Arial"/>
        <family val="2"/>
      </rPr>
      <t xml:space="preserve"> Planul  de  Amenajare  a Teritoriului Intercomunitar (PATIC)</t>
    </r>
    <r>
      <rPr>
        <sz val="10"/>
        <rFont val="Arial"/>
        <family val="2"/>
      </rPr>
      <t xml:space="preserve"> : Amenajarea si dezvoltarea teritoriului de NV - Insula Mare a Brailei - Braila E (municipiul Braila si com. Marasu)(ctr.29/2017) </t>
    </r>
  </si>
  <si>
    <r>
      <rPr>
        <b/>
        <sz val="10"/>
        <rFont val="Arial"/>
        <family val="2"/>
      </rPr>
      <t>Studiu de evaluare adecvata pentru PUZ</t>
    </r>
    <r>
      <rPr>
        <sz val="10"/>
        <rFont val="Arial"/>
        <family val="2"/>
      </rPr>
      <t xml:space="preserve"> - Amenajarea si dezvoltarea teritoriului de NV - Insula Mare a Brailei - Braila E (municipiul Braila si com. Marasu)</t>
    </r>
  </si>
  <si>
    <r>
      <rPr>
        <b/>
        <sz val="10"/>
        <rFont val="Arial"/>
        <family val="2"/>
      </rPr>
      <t xml:space="preserve">Documentatie pentru obtinerea avizului de gospodarire a apelor pt. PUZ </t>
    </r>
    <r>
      <rPr>
        <sz val="10"/>
        <rFont val="Arial"/>
        <family val="2"/>
      </rPr>
      <t>- Amenajarea si dezvoltarea teritoriului de NV - Insula Mare a Brailei - Braila E (municipiul Braila si com. Marasu)</t>
    </r>
  </si>
  <si>
    <r>
      <rPr>
        <b/>
        <sz val="10"/>
        <rFont val="Arial"/>
        <family val="2"/>
      </rPr>
      <t>Elaborarea hartilor de riscuri naturale la nivelul judetului Braila</t>
    </r>
    <r>
      <rPr>
        <sz val="10"/>
        <rFont val="Arial"/>
        <family val="2"/>
      </rPr>
      <t xml:space="preserve"> (cutremure, alunecari si prabusiri de teren , fenomene meteorologice periculoase) ctr.189/2017</t>
    </r>
  </si>
  <si>
    <r>
      <rPr>
        <b/>
        <sz val="10"/>
        <rFont val="Arial"/>
        <family val="2"/>
      </rPr>
      <t>Elaborarea ridicarilor topografice, a releveelor si studiilor istorice</t>
    </r>
    <r>
      <rPr>
        <sz val="10"/>
        <rFont val="Arial"/>
        <family val="2"/>
      </rPr>
      <t xml:space="preserve"> ale monumentelor cuprinse in Lista monumentelor aferente  judetului  Braila ( in conformitate cu programul romano-francez  Conservarea, restaurare si punerea in valoare a monumentelor </t>
    </r>
  </si>
  <si>
    <r>
      <rPr>
        <b/>
        <sz val="10"/>
        <rFont val="Arial"/>
        <family val="2"/>
      </rPr>
      <t>Planul Urbanistic Zonal</t>
    </r>
    <r>
      <rPr>
        <sz val="10"/>
        <rFont val="Arial"/>
        <family val="2"/>
      </rPr>
      <t>-  Dezvoltarea teritoriului intercomunitar Braila-Chiscani-Vadeni si cresterea capacitatii de transport a drumului colector de centura al municipiului  Braila in vederea fluidizarii traficului catre podul peste Dunare ,inclusiv ridicarea topografica si studiul de trafic - ctr.113/2017</t>
    </r>
  </si>
  <si>
    <r>
      <rPr>
        <b/>
        <sz val="10"/>
        <rFont val="Arial"/>
        <family val="2"/>
      </rPr>
      <t xml:space="preserve">Plan Urbanistic Zonal Integrat </t>
    </r>
    <r>
      <rPr>
        <sz val="10"/>
        <rFont val="Arial"/>
        <family val="2"/>
      </rPr>
      <t>- Dezvoltarea sectorului turistic si pescaresc in comuna Stancuta, judetul Braila ctr.114/2017</t>
    </r>
  </si>
  <si>
    <r>
      <rPr>
        <b/>
        <sz val="10"/>
        <rFont val="Arial"/>
        <family val="2"/>
      </rPr>
      <t xml:space="preserve">Studiu de evaluare adecvata pentru PUZ </t>
    </r>
    <r>
      <rPr>
        <sz val="10"/>
        <rFont val="Arial"/>
        <family val="2"/>
      </rPr>
      <t>- Statiunea Caineni Bai -  in vederea obtinerii avizului de mediu; ctr.128/2017</t>
    </r>
  </si>
  <si>
    <r>
      <t>Raport de mediu pentru PUZ</t>
    </r>
    <r>
      <rPr>
        <sz val="10"/>
        <rFont val="Arial"/>
        <family val="2"/>
      </rPr>
      <t xml:space="preserve"> - Statiunea Caineni Bai -  in vederea obtinerii avizului de mediu; ctr.127/2017</t>
    </r>
  </si>
  <si>
    <r>
      <t>Raport de mediu pentru PUZ</t>
    </r>
    <r>
      <rPr>
        <sz val="10"/>
        <rFont val="Arial"/>
        <family val="2"/>
      </rPr>
      <t xml:space="preserve"> - Dezvoltarea teritoriului intercomunitar Braila-Chiscani-Vadeni si cresterea capacitatii de transport a drumului colector de centura al municipiului  Braila in vederea fluidizarii traficului catre podul peste Dunare </t>
    </r>
  </si>
  <si>
    <r>
      <rPr>
        <b/>
        <sz val="10"/>
        <rFont val="Arial"/>
        <family val="2"/>
      </rPr>
      <t xml:space="preserve">Studiu de evaluare adecvata pentru PUZ </t>
    </r>
    <r>
      <rPr>
        <sz val="10"/>
        <rFont val="Arial"/>
        <family val="2"/>
      </rPr>
      <t xml:space="preserve">- Dezvoltarea teritoriului intercomunitar Braila-Chiscani-Vadeni si cresterea capacitatii de transport a drumului colector de centura al municipiului  Braila in vederea fluidizarii traficului catre podul peste Dunare </t>
    </r>
  </si>
  <si>
    <r>
      <rPr>
        <b/>
        <sz val="10"/>
        <rFont val="Arial"/>
        <family val="2"/>
      </rPr>
      <t xml:space="preserve">Documentatie pentru obtinerea acordului de principiu CNAIR la PUZ </t>
    </r>
    <r>
      <rPr>
        <sz val="10"/>
        <rFont val="Arial"/>
        <family val="2"/>
      </rPr>
      <t xml:space="preserve">- Dezvoltarea teritoriului intercomunitar Braila-Chiscani-Vadeni si cresterea capacitatii de transport a drumului colector de centura al municipiului  Braila in vederea fluidizarii traficului catre podul peste Dunare </t>
    </r>
  </si>
  <si>
    <r>
      <rPr>
        <b/>
        <sz val="10"/>
        <rFont val="Arial"/>
        <family val="2"/>
      </rPr>
      <t xml:space="preserve">Documentatie pentru obtinerea avizului de gospodarire a apelor pt. PUZ </t>
    </r>
    <r>
      <rPr>
        <sz val="10"/>
        <rFont val="Arial"/>
        <family val="2"/>
      </rPr>
      <t xml:space="preserve">- Dezvoltarea sectorului turistic si pescaresc in comuna Stancuta, judetul Braila </t>
    </r>
  </si>
  <si>
    <r>
      <rPr>
        <b/>
        <sz val="10"/>
        <rFont val="Arial"/>
        <family val="2"/>
      </rPr>
      <t>Raport de mediu pentru PATIC</t>
    </r>
    <r>
      <rPr>
        <sz val="10"/>
        <rFont val="Arial"/>
        <family val="2"/>
      </rPr>
      <t>- Amenajarea si dezvoltarea teritoriului de NV - Insula Mare a Brailei - Braila E (municipiul Braila si com. Marasu)</t>
    </r>
  </si>
  <si>
    <r>
      <rPr>
        <b/>
        <sz val="10"/>
        <rFont val="Arial"/>
        <family val="2"/>
      </rPr>
      <t>Taxe de avizare si receptionare la OCPI a ridicarilor topografice</t>
    </r>
    <r>
      <rPr>
        <sz val="10"/>
        <rFont val="Arial"/>
        <family val="2"/>
      </rPr>
      <t xml:space="preserve"> pentru obiectivul "Elaborarea ridicarilor topografice, a releveelor si studiilor istorice ale monumentelor cuprinse in Lista monumentelor aferente  judetului  Braila ( in conformitate cu programul romano-francez  Conservarea, restaurare si punerea in valoare a monumentelor istorice conservate - centru pilot Braila) </t>
    </r>
  </si>
  <si>
    <t>Taxa aviz SGA</t>
  </si>
  <si>
    <t>Actualizare PATJ Braila</t>
  </si>
  <si>
    <r>
      <rPr>
        <b/>
        <sz val="10"/>
        <rFont val="Arial"/>
        <family val="2"/>
      </rPr>
      <t>Servicii de extindere functionalitati pentru sistemul informatic GIS</t>
    </r>
    <r>
      <rPr>
        <sz val="10"/>
        <rFont val="Arial"/>
        <family val="2"/>
      </rPr>
      <t>, pt. managementul patrimoniului, managementul investitiilor cu reprezentare spatiala, portal WEBGIS + harti interactive</t>
    </r>
  </si>
  <si>
    <r>
      <t xml:space="preserve">Dezvoltarea retelei turismului ecumenic in judetul Braila </t>
    </r>
    <r>
      <rPr>
        <sz val="10"/>
        <rFont val="Arial"/>
        <family val="2"/>
      </rPr>
      <t>-PUZ Manastirea Insuratei</t>
    </r>
  </si>
  <si>
    <r>
      <t xml:space="preserve">SF studiu de fundamentare - </t>
    </r>
    <r>
      <rPr>
        <sz val="10"/>
        <rFont val="Arial"/>
        <family val="2"/>
      </rPr>
      <t>Punerea in valoare a patrimoniului construit si introducerea in circuitul turistic - Traseul conacelor brailene</t>
    </r>
  </si>
  <si>
    <t>Statie de auto-imprumut (self-check)</t>
  </si>
  <si>
    <t>Statie de descarcare automata(drop-box)</t>
  </si>
  <si>
    <t>Modul server SIP2 pentru sistem integrat de biblioteca</t>
  </si>
  <si>
    <t>Licente client SIP2 pentru statii de selfcheck si dropbox</t>
  </si>
  <si>
    <t>Schela metalica</t>
  </si>
  <si>
    <t>Instalatie de semnalizare a incendiilor (detectie, alarmare, avertizare)</t>
  </si>
  <si>
    <t>Instalatie pentru iluminatul de siguranta pentru evacuare si marcare a traseelor pe toate caile de evacuare, de securaitate impotriva panicii, pentru marcarea hidrantilor interiori, de siguranta pentru continuarea lucrului (inclusiv proiectare/executie/montare)</t>
  </si>
  <si>
    <t xml:space="preserve">Lucrari de constructie  - Lucrari de inchidere a scarii de evacuare de la etaj si manasarda cu produse pt constructii E160 min </t>
  </si>
  <si>
    <t>Lucrari de montare in acoperisul casei scarii a unei de fum  cu dubla actionare, manuala si cu cartus</t>
  </si>
  <si>
    <t>Lucrari de constructie cu despartitor cu rezistenta la foc E1180 intre incaperea statiei de pompare pentru hidrantii interiori si camera centralei termice</t>
  </si>
  <si>
    <t>Lucrari de executie si montare a instalatiei de protectie impotriva descarcarilor electrice atmosferice aferenta constructiei de invatamant cu mai multe de 10 Sali de clasa( inclusiv proiectare)</t>
  </si>
  <si>
    <r>
      <rPr>
        <b/>
        <sz val="10"/>
        <rFont val="Arial"/>
        <family val="2"/>
      </rPr>
      <t>Servicii supraveghere lucrari exterioare</t>
    </r>
    <r>
      <rPr>
        <sz val="10"/>
        <rFont val="Arial"/>
        <family val="0"/>
      </rPr>
      <t xml:space="preserve"> - Reabilitare cladire scoala Soseaua Buzaului nr. 15A Braila, in vederea transformarii in locuinte pentru medicii rezidenti</t>
    </r>
  </si>
  <si>
    <t>Taxe, avize, acorduri, cote legale lucrari  reabilitare DC59, Blasova-DJ212A (rest de executat)</t>
  </si>
  <si>
    <t>Expertiza tehnica+DALI pentru obiectivul "Reabilitare sistem rutier de transport judetean pe traseul limita judet Buzau - Insuratei (DJ203), asigurand conectivitatea directa cu coridorul TEN-T Braila-Buzau</t>
  </si>
  <si>
    <t>Dotari mobilier nemedical</t>
  </si>
  <si>
    <t xml:space="preserve">A. Obiective (proiecte) de investitii in continuare </t>
  </si>
  <si>
    <t xml:space="preserve">TOTAL A.  Obiective (proiecte) de investitii in continuare </t>
  </si>
  <si>
    <t>Echipament sonorizare</t>
  </si>
  <si>
    <t xml:space="preserve">Licenta MS Office </t>
  </si>
  <si>
    <t>Licenta COREL DRAW</t>
  </si>
  <si>
    <t>Licenta DEAW GRAPHIC SUITE 2017</t>
  </si>
  <si>
    <t>Licenta  Antivirus</t>
  </si>
  <si>
    <t>Licenta DOC pat</t>
  </si>
  <si>
    <t>Expertiza tehnica si DALI NICA PETRE- remediere lufuri, infiltratii subsol, servicii priectare arhitecturala</t>
  </si>
  <si>
    <t>Proiect tehnic investitii NICA PETRE- remediere lufuri, infiltratii subsol, servicii priectare arhitecturala</t>
  </si>
  <si>
    <t>Expertiza tehnica si DALI Sectia de Etnografie- determinare si stabilizare -mod de remediere infiltratii subsol, servicii proiectare arhitecturala</t>
  </si>
  <si>
    <t>Proiect tehnic investitii Sectia de Etnografie- determinare si stabilizare -mod de remediere infiltratii subsol, servicii proiectare arhitecturala</t>
  </si>
  <si>
    <t>Studiu de fezabilitate Sectia Stiintele Naturii - dupa analiza DALI</t>
  </si>
  <si>
    <t>Proiect tehnic investitii Sectia Stiinele Naturii - dupa analiza DALI</t>
  </si>
  <si>
    <t>Lucrari de reamenajare plan general -structura pe verticala a curtii interioare - imobil str. Polona, nr.14</t>
  </si>
  <si>
    <t>Constructie si proiectare scara interioara etajul 2 - acces birouri corp A</t>
  </si>
  <si>
    <t>Constructie scara exterioara imobil din Piata Traian, nr.3</t>
  </si>
  <si>
    <t>Total e. alte cheltuieli asimilate investitiilor</t>
  </si>
  <si>
    <t>Servere</t>
  </si>
  <si>
    <t>TOTAL B. Obiective (proiecte) de investiţii noi</t>
  </si>
  <si>
    <t xml:space="preserve">Tehnica calcul ( calculatoare desktop, all in one , laptop-uri, etc.) - achizitie demarata in anul 2017, finalizata in anul 2018 </t>
  </si>
  <si>
    <t>Nebulizator inducere sputa</t>
  </si>
  <si>
    <t>Concentratoare oxigen</t>
  </si>
  <si>
    <t>Elevator pacienti</t>
  </si>
  <si>
    <t>Masa imbalsamare</t>
  </si>
  <si>
    <t>Analizor imunologie</t>
  </si>
  <si>
    <r>
      <rPr>
        <b/>
        <sz val="10"/>
        <rFont val="Arial"/>
        <family val="2"/>
      </rPr>
      <t>Audit energetic + intocmire certificat de performanta energetica, expertiza tehnica + solutie tehnica</t>
    </r>
    <r>
      <rPr>
        <sz val="10"/>
        <rFont val="Arial"/>
        <family val="2"/>
      </rPr>
      <t xml:space="preserve"> -Reabilitare cladire internat Sos. Buzaului, nr.15 B, Braila, in vederea transformarii in locuinte de serviciu </t>
    </r>
  </si>
  <si>
    <r>
      <t xml:space="preserve">Reabilitare cladire scoala Soseaua Buzaului nr. 15A Braila, in vederea transformarii in locuinte pentru medicii rezidenti  - </t>
    </r>
    <r>
      <rPr>
        <b/>
        <sz val="10"/>
        <rFont val="Arial"/>
        <family val="2"/>
      </rPr>
      <t>proiectare faza PT+DE+CS +Verificare tehnica PT+Executie lucrari</t>
    </r>
  </si>
  <si>
    <t>Reabilitare racord alimentare apa incendiu de la gospodaria de apa la distribuitorul din camera pompierului si instalatie interioara de incendiu (hidranti, sprinklere, drencere) la Casa de Cultura pentru Tineret Braila  - DTAC + documentatii avize, acorduri +PT+DE+CS+Verificare Tehnica PT</t>
  </si>
  <si>
    <t>Servicii de supraveghere executie lucrari - Reabilitare racord alimentare apa incendiu de la gospodaria de apa la distribuitorul din camera pompierului si nstalatie interioara de incendiu (hidranti, sprinklere, drencere) la Casa de Cultura pentru Tineret</t>
  </si>
  <si>
    <r>
      <rPr>
        <b/>
        <sz val="10"/>
        <rFont val="Arial"/>
        <family val="2"/>
      </rPr>
      <t xml:space="preserve">Lucrari de executie retea exterioara de utilizare gaze, cuprinsa intre robinetul de incendiu amplasat pe frontul blocului si cel de la iesirea din PRM amplasat la limita de proprietate </t>
    </r>
    <r>
      <rPr>
        <sz val="10"/>
        <rFont val="Arial"/>
        <family val="2"/>
      </rPr>
      <t>- locuinte destinate inchirierii -specialisti in sanatate, municipiul Braila, Sos. Buzaului, nr.15A</t>
    </r>
  </si>
  <si>
    <t>Consolidare si reabilitare imobil Calea Calarasilor nr. 29, Braila-elaborare documentatii avize, acorduri, PAC, POE, PTHE, asistenta tehnica</t>
  </si>
  <si>
    <t xml:space="preserve">Consolidare si reabilitare imobil Calea Calarasilor nr. 29, Braila- verificare tehnica a PAC, POE, PTHE, documentatiilor avize, acorduri </t>
  </si>
  <si>
    <t xml:space="preserve">Executie lucrari - Reparatii capitale la constructii si instalatii Sala Polivalenta Braila -Parc Monument </t>
  </si>
  <si>
    <t>Avize, acorduri, autorizatie de construire executie lucrari Reparatii capitale la constructii si instalatii Sala Polivalenta Braila -Parc Monument</t>
  </si>
  <si>
    <t xml:space="preserve">DTAC+Documentatii avize, acorduri + PT+DE+CS+Verificare Tehnica PT-Reparatii capitale la constructii si instalatii Sala Polivalenta Braila -Parc Monument </t>
  </si>
  <si>
    <t>Expertiza tehnica+solutie tehnica+tema de proiectare+DALI- Reabilitare si anvelopare Pavilion A - Spitalul Judetean de Urgenta Braila - Sos. Buzaului nr.2</t>
  </si>
  <si>
    <t>Expertiza tehnica+solutie tehnica+tema de proiectare+DALI- Reabilitare  Pavilion B - Spitalul Judetean de Urgenta Braila - Str. Pietatii, nr.1</t>
  </si>
  <si>
    <t>Expertiza tehnica+solutie tehnica+tema de proiectare+DALI pentru reabilitare + mansardare acoperis corpurile C1, C2 din str. R.S.Campiniu, nr.21</t>
  </si>
  <si>
    <t>Expertiza tehnica+solutie tehnica+tema de proiectare+DALI pentru reabilitare + mansardare acoperis dispensar din str.Belvedere, nr.12</t>
  </si>
  <si>
    <t>Transferuri interne asociatiile de dezvoltare intercomunitara ADR SE</t>
  </si>
  <si>
    <r>
      <t xml:space="preserve"> Lucrari reabilitare DJ221B Braila-Vadeni, km1+000-km7+300                             </t>
    </r>
    <r>
      <rPr>
        <b/>
        <sz val="11"/>
        <rFont val="Times New Roman"/>
        <family val="1"/>
      </rPr>
      <t>PNDL</t>
    </r>
  </si>
  <si>
    <r>
      <t xml:space="preserve"> Lucrari modernizare DJ203R, DJ211-Liscoteanca , km22+500-km24+500     </t>
    </r>
    <r>
      <rPr>
        <b/>
        <sz val="11"/>
        <rFont val="Times New Roman"/>
        <family val="1"/>
      </rPr>
      <t>PNDL</t>
    </r>
  </si>
  <si>
    <r>
      <t xml:space="preserve"> Lucrari modernizare DJ212A, Braila-Marasu, km42+000-km59+000                   </t>
    </r>
    <r>
      <rPr>
        <b/>
        <sz val="11"/>
        <rFont val="Times New Roman"/>
        <family val="1"/>
      </rPr>
      <t xml:space="preserve"> PNDL</t>
    </r>
  </si>
  <si>
    <r>
      <t xml:space="preserve">Lucrari reabilitare DJ211B Victoria-Mihai Bravu, km17+550-km27+550              </t>
    </r>
    <r>
      <rPr>
        <b/>
        <sz val="11"/>
        <rFont val="Times New Roman"/>
        <family val="1"/>
      </rPr>
      <t xml:space="preserve"> PNDL</t>
    </r>
  </si>
  <si>
    <r>
      <t xml:space="preserve"> Lucrari modernizare DJ255A, Cotu Lung-DN23, km26+000-km30+000      </t>
    </r>
    <r>
      <rPr>
        <b/>
        <sz val="11"/>
        <rFont val="Times New Roman"/>
        <family val="1"/>
      </rPr>
      <t xml:space="preserve">         PNDL</t>
    </r>
  </si>
  <si>
    <r>
      <rPr>
        <b/>
        <sz val="10"/>
        <rFont val="Arial"/>
        <family val="2"/>
      </rPr>
      <t xml:space="preserve">Transferuri dezvoltare - </t>
    </r>
    <r>
      <rPr>
        <sz val="10"/>
        <rFont val="Arial"/>
        <family val="2"/>
      </rPr>
      <t>Cofinantari  in asocieri cu u.a.t.-urile pentru realizarea unor obiective de interes public.</t>
    </r>
  </si>
  <si>
    <t>55 Transferuri interne</t>
  </si>
  <si>
    <t>Studiu de trafic drumuri judetene</t>
  </si>
  <si>
    <t>Studiu "Dezvoltarea strategica a turismului in judetul Braila 2019-2025"</t>
  </si>
  <si>
    <t>Expertiza tehnica + solutie tehnica+ DALI  pentru lift exterior care sa asigure circuitul pacientilor intre Bloc operator si noul corp ATI</t>
  </si>
  <si>
    <t>Seif antiefractie si antifoc cu inchidere electronica ( casierie)</t>
  </si>
  <si>
    <t>Centrala termica</t>
  </si>
  <si>
    <t>Uscator profesional</t>
  </si>
  <si>
    <t>Centre de asistenta, din care :</t>
  </si>
  <si>
    <r>
      <t xml:space="preserve">CUP DUNAREA- </t>
    </r>
    <r>
      <rPr>
        <sz val="10"/>
        <rFont val="Arial"/>
        <family val="2"/>
      </rPr>
      <t>Contract delegare a gestiunii serviciilor publice de alimentare cu apa si canalizare in vederea constituirii fondului de dezvoltare al companiei</t>
    </r>
  </si>
  <si>
    <r>
      <rPr>
        <b/>
        <sz val="10"/>
        <rFont val="Arial"/>
        <family val="2"/>
      </rPr>
      <t>Corectie financiara proiect</t>
    </r>
    <r>
      <rPr>
        <sz val="10"/>
        <rFont val="Arial"/>
        <family val="2"/>
      </rPr>
      <t xml:space="preserve"> "Program de imbunatatire a calitatii mediului prin impadurirea terenurilor degradate"</t>
    </r>
  </si>
  <si>
    <r>
      <rPr>
        <b/>
        <sz val="10"/>
        <rFont val="Arial"/>
        <family val="2"/>
      </rPr>
      <t>Taxe, avize, cote legale -Lucrari exterioare</t>
    </r>
    <r>
      <rPr>
        <sz val="10"/>
        <rFont val="Arial"/>
        <family val="2"/>
      </rPr>
      <t xml:space="preserve"> - Reabilitare cladire scoala Sos. Buzaului nr.15A Braila, in vederea transformarii in locuinte pentru medicii rezidenti</t>
    </r>
  </si>
  <si>
    <t>b Dotari independente</t>
  </si>
  <si>
    <t>Utilaje lucrari publice</t>
  </si>
  <si>
    <t>Transferuri de capital pentru Spitalul Judetean de Urgenta Braila, din sume din venituri proprii ale Ministerului Sanatatii pentru finantarea aparaturii medicale</t>
  </si>
  <si>
    <t xml:space="preserve">U.A.T JUDETUL BRAILA </t>
  </si>
  <si>
    <t xml:space="preserve">PROGRAMUL DE INVESTIŢII PUBLICE </t>
  </si>
  <si>
    <t xml:space="preserve">DENUMIRE  OBIECTIV DE INVESTITII </t>
  </si>
  <si>
    <t xml:space="preserve">CAPITOLUL 51.02 Autoritati publice si actiuni externe  </t>
  </si>
  <si>
    <t>C. Alte cheltuieli de investiţii , DIN CARE :</t>
  </si>
  <si>
    <t xml:space="preserve">a. Achizitii de imobile </t>
  </si>
  <si>
    <t xml:space="preserve">TOTAL a. Achizitii de imobile </t>
  </si>
  <si>
    <t>b. dotari independente</t>
  </si>
  <si>
    <t>Dotari aparat specialitate,  DIN CARE :</t>
  </si>
  <si>
    <t>Licente software</t>
  </si>
  <si>
    <t>Audit energetic + intocmire certificat de performanta energetica, cladiri din patrimoniu CJBraila;</t>
  </si>
  <si>
    <t>Servicii de proiectare cladiri din patrimoniul CJ Braila</t>
  </si>
  <si>
    <t>Executie lucrari -Consolidare si reabilitare imobil Calea Calarasilor nr. 29, Braila</t>
  </si>
  <si>
    <t>Taxe, avize, cote legale - Consolidare si reabilitare imobil Calea calarasilor nr.29, Braila</t>
  </si>
  <si>
    <t>Servicii supravegehere- Executie lucrari- Sectii Cardiologie si Pediatrie la Spitalul Judetean de Urgenta Braila</t>
  </si>
  <si>
    <t xml:space="preserve">VALOAREA OBIECTIVULUI DE INVESTITII  AFERENT BUGET 2018  </t>
  </si>
  <si>
    <t>Servicii intocmire teme de proiectare pentru documentatiile tehnico-economice</t>
  </si>
  <si>
    <t>Servicii supraveghere-Executie lucrari -Consolidare si reabilitare imobil Calea calarasilor nr.29, Braila</t>
  </si>
  <si>
    <t>TOTAL b. dotari independente</t>
  </si>
  <si>
    <t>c. cheltuieli aferente studiilor de fezabilitate si alte studii</t>
  </si>
  <si>
    <t>TOTAL c. cheltuieli aferente studiilor de fezabilitate si alte studii</t>
  </si>
  <si>
    <t>d. cheltuieli privind consolidarile</t>
  </si>
  <si>
    <t>Elaborare documentatii tehnico economice , fazele: expertiza tehnica, audit energetic, DALI, PAC, proiect tehnic, verificari proiecte - Reabilitare corp C1, str. Ramnicu Sarat, nr.117 in vederea transformarii in spatii de parcare, ateliere, magazii diverse</t>
  </si>
  <si>
    <t>Executie lucrari - Reabilitare statie de  pompare apa incendiu Casa de Cultura pentru Tineret Braila - Gospodarie de apa ( contract 2016)</t>
  </si>
  <si>
    <t xml:space="preserve">Executie lucrari - Reabilitare racord alimentare apa incendiu de la gospodaria de apa la distribuitorul din camera pompierului si nstalatie interioara de incendiu (hidranti, sprinklere, drencere) la Casa de Cultura pentru Tineret Braila </t>
  </si>
  <si>
    <t>Executie lucrari de consolidare si reabilitare cladiri din patrimoniul CJ Braila</t>
  </si>
  <si>
    <t xml:space="preserve"> Total d. cheltuieli privind consolidarile</t>
  </si>
  <si>
    <t>e. alte cheltuieli asimilate investitiilor</t>
  </si>
  <si>
    <t>Servicii supraveghere a lucrarilor pentru executie lucrari de reabilitare statie de  pompare apa incendiu Casa de Cultura pentru Tineret Braila - Gospodarie de apa</t>
  </si>
  <si>
    <t>Taxe, avize, cote legale - Reabilitare statie de  pompare apa incendiu Casa de Cultura pentru Tineret Braila - Gospodarie de apa</t>
  </si>
  <si>
    <t xml:space="preserve"> Taxe, avize, cote legale - Reabilitare racord alimentare apa incendiu de la gospodaria de apa la distribuitorul din camera pompierului si nstalatie interioara de incendiu (hidranti, sprinklere, drencere) la Casa de Cultura pentru Tineret Braila </t>
  </si>
  <si>
    <t xml:space="preserve">Transferuri interne  asociatiile de dezvoltare intercomunitara ADI DUNAREA </t>
  </si>
  <si>
    <t xml:space="preserve">Transferuri interne asociatiile de dezvoltare intercomunitara ADI SE  pentru Situatii de Urgenta </t>
  </si>
  <si>
    <t>Transferuri interne asociatiile de dezvoltare intercomunitara ADI ECO</t>
  </si>
  <si>
    <t xml:space="preserve"> Total e. alte cheltuieli asimilate investitiilor</t>
  </si>
  <si>
    <t xml:space="preserve">TOTAL C. Alte cheltuieli de investiţii </t>
  </si>
  <si>
    <t xml:space="preserve">TOTAL A+B+C CAPITOLUL 51.02, din care : </t>
  </si>
  <si>
    <t xml:space="preserve"> 55 Transferuri interne</t>
  </si>
  <si>
    <t>71 Active nefinanciare</t>
  </si>
  <si>
    <t xml:space="preserve">CAPITOLUL 54.02 Alte servicii publice generale </t>
  </si>
  <si>
    <t>TOTAL Capitolul 54.02 C, din care :</t>
  </si>
  <si>
    <t xml:space="preserve"> 51.02 Transferuri de capital</t>
  </si>
  <si>
    <t xml:space="preserve">CAPITOLUL 60.02 Aparare - Centrul Militar Judetean Braila </t>
  </si>
  <si>
    <t>Executie lucrari - Consolidarea si reabilitarea imobilului din Soseaua Buzaului nr.5 - Centrul Militar Judetean - Corp B - Sediu Administrativ</t>
  </si>
  <si>
    <t>Taxe,avize, cote legale Consolidarea si reabilitarea imobilului din Soseaua Buzaului nr.5 - Centrul Militar Judetean - Corp B - Sediu Administrativ</t>
  </si>
  <si>
    <t>Servicii de supraveghere executie lucrari - Consolidarea si reabilitarea imobilului din Soseaua Buzaului nr.5 - Centrul Militar Judetean - Corp B - Sediu Administrativ</t>
  </si>
  <si>
    <t>TOTAL CAPITOLUL 60.02 A+B+C, din care :</t>
  </si>
  <si>
    <t xml:space="preserve">CAPITOLUL 61.02 - Ordine publica si siguranta nationala </t>
  </si>
  <si>
    <t>Inspectoratul pentru situatii de urgenta</t>
  </si>
  <si>
    <t xml:space="preserve">TOTAL C. Alte cheltuieli de investiţii - I.S.U. </t>
  </si>
  <si>
    <t>TOTAL Capitolul 61.02 C, din care :</t>
  </si>
  <si>
    <t>CAPITOLUL 66.02 SANATATE</t>
  </si>
  <si>
    <t>A. Obiective (proiecte) de investiţii în continuare</t>
  </si>
  <si>
    <t xml:space="preserve">Proiectare+executie lucrari Sectii Cardiologie si Pediatrie la Spitalul Judetean de Urgenta Braila </t>
  </si>
  <si>
    <t xml:space="preserve">Transferuri de capital  de la bugetul local pentru Spitalul Judetean de Urgenta Braila , din care : </t>
  </si>
  <si>
    <t xml:space="preserve">Proiectare si executie Bloc operator </t>
  </si>
  <si>
    <t xml:space="preserve">Proiectare si executie amfiteatru si spatii anexe </t>
  </si>
  <si>
    <t>Proiectare si executie refacere inel incendiu exterior pavilion A</t>
  </si>
  <si>
    <t>TOTAL A. Obiective (proiecte) de investiţii în continuare</t>
  </si>
  <si>
    <t>B.Obiective (proiecte) de investitii noi</t>
  </si>
  <si>
    <t>Proiectare + executie Reparatii, demontare instalatii, furnizare de echipamente, montare instalatii si echipamente termo mecanice in centrala termica pav.A</t>
  </si>
  <si>
    <t>TOTALB. Obiective (proiecte) de investiţii noi</t>
  </si>
  <si>
    <t xml:space="preserve">Transferuri de capital  de la bugetul local pentru Spitalul Judetean de Urgenta Braila, total , din care : </t>
  </si>
  <si>
    <t xml:space="preserve">Dotari Bloc operator </t>
  </si>
  <si>
    <t>Cofinantare aparatura medicala 10 %</t>
  </si>
  <si>
    <t>Transferuri de capital pentru Spitalul Judetean de Urgenta Braila, din sume primite de la bugetul de stat pentru finantarea aparaturii medicale</t>
  </si>
  <si>
    <t xml:space="preserve">Transferuri de capital de la bugetul local pentru Spitalul Pneumoftiziologie Braila, total , din care : </t>
  </si>
  <si>
    <t>Expertiza tehnica si solutie tehnica de realizare a legaturii intre corpul A al SJU Braila si corpul de cardiologie si pediatrie</t>
  </si>
  <si>
    <t xml:space="preserve">Expertiza tehnica + solutie tehnica+ DALI pentru Reabilitarea Sectiei Unitate Primiri Urgente din cadrul Spitalului Judetean de Urgenta Braila </t>
  </si>
  <si>
    <t xml:space="preserve">cota ISC - executie lucrari Sectii Cardiologie si Pediatrie la Spitalul Judetean de Urgenta Braila </t>
  </si>
  <si>
    <t>TOTAL CAPITOLUL 66.02 A+B+C</t>
  </si>
  <si>
    <t xml:space="preserve"> 51.02 Transferuri de capital, din care :</t>
  </si>
  <si>
    <t>Spitalul Judeteande Urgenta Braila ( C.J.)</t>
  </si>
  <si>
    <t>Spitalul Judetean ( bugetul de stat )</t>
  </si>
  <si>
    <t>Spitalul Pneumoftiziologie ( C.J.)</t>
  </si>
  <si>
    <t xml:space="preserve">CAPITOLUL 67.02 CULTURA , RECREERE SI RELIGIE </t>
  </si>
  <si>
    <t xml:space="preserve">B. Obiective (proiecte) de investiţii noi </t>
  </si>
  <si>
    <t>Transferuri interne -Programul pentru finantarea nerambursabila a activitatilor nonprofit de interes judetean - cultura si sport - Lg. 350/2005</t>
  </si>
  <si>
    <t xml:space="preserve">TOTAL B. Obiective (proiecte) de investiţii noi </t>
  </si>
  <si>
    <t>Dotari Biblioteca Judeteana  , din care :</t>
  </si>
  <si>
    <t xml:space="preserve"> Transferuri de capital catre institutii publice Muzeul Brailel " Carol I", din care :</t>
  </si>
  <si>
    <t xml:space="preserve"> Transferuri de capital catre Centrul Judetean pentru Promovarea si Conservarea Culturii Traditionale </t>
  </si>
  <si>
    <t>Alte dotari</t>
  </si>
  <si>
    <t xml:space="preserve"> Transferuri de capital catre Scoala Populara de Arte si Meserii "Vespasian Lungu" </t>
  </si>
  <si>
    <t xml:space="preserve"> Transferuri de capital catre institutii publice Scoala Populara de Arte si Meserii "Vespasian Lungu", din care :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</si>
</sst>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0_ ;[Red]\-#,##0.00\ "/>
    <numFmt numFmtId="173" formatCode="#.##0.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\,\ yyyy"/>
    <numFmt numFmtId="179" formatCode="[$-409]h:mm:ss\ AM/PM"/>
    <numFmt numFmtId="180" formatCode="00000"/>
  </numFmts>
  <fonts count="40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i/>
      <sz val="10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3" fillId="3" borderId="0" applyNumberFormat="0" applyBorder="0" applyAlignment="0" applyProtection="0"/>
    <xf numFmtId="0" fontId="4" fillId="21" borderId="1" applyNumberFormat="0" applyAlignment="0" applyProtection="0"/>
    <xf numFmtId="0" fontId="5" fillId="22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7" fillId="4" borderId="0" applyNumberFormat="0" applyBorder="0" applyAlignment="0" applyProtection="0"/>
    <xf numFmtId="0" fontId="36" fillId="0" borderId="3" applyNumberFormat="0" applyFill="0" applyAlignment="0" applyProtection="0"/>
    <xf numFmtId="0" fontId="8" fillId="0" borderId="3" applyNumberFormat="0" applyFill="0" applyAlignment="0" applyProtection="0"/>
    <xf numFmtId="0" fontId="37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7" applyNumberFormat="0" applyFill="0" applyAlignment="0" applyProtection="0"/>
    <xf numFmtId="0" fontId="38" fillId="24" borderId="0" applyNumberFormat="0" applyBorder="0" applyAlignment="0" applyProtection="0"/>
    <xf numFmtId="0" fontId="13" fillId="25" borderId="0" applyNumberFormat="0" applyBorder="0" applyAlignment="0" applyProtection="0"/>
    <xf numFmtId="0" fontId="0" fillId="0" borderId="0">
      <alignment/>
      <protection/>
    </xf>
    <xf numFmtId="0" fontId="0" fillId="26" borderId="8" applyNumberFormat="0" applyFont="0" applyAlignment="0" applyProtection="0"/>
    <xf numFmtId="0" fontId="0" fillId="27" borderId="8" applyNumberFormat="0" applyAlignment="0" applyProtection="0"/>
    <xf numFmtId="0" fontId="14" fillId="21" borderId="9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31" fillId="0" borderId="0" xfId="0" applyFont="1" applyAlignment="1">
      <alignment horizontal="center"/>
    </xf>
    <xf numFmtId="4" fontId="0" fillId="0" borderId="0" xfId="0" applyNumberFormat="1" applyBorder="1" applyAlignment="1">
      <alignment/>
    </xf>
    <xf numFmtId="0" fontId="31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30" fillId="0" borderId="0" xfId="0" applyFont="1" applyAlignment="1">
      <alignment horizontal="left"/>
    </xf>
    <xf numFmtId="0" fontId="30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11" xfId="0" applyFont="1" applyBorder="1" applyAlignment="1">
      <alignment horizontal="left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distributed" wrapText="1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distributed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18" fillId="28" borderId="18" xfId="0" applyFont="1" applyFill="1" applyBorder="1" applyAlignment="1">
      <alignment wrapText="1"/>
    </xf>
    <xf numFmtId="4" fontId="18" fillId="28" borderId="19" xfId="0" applyNumberFormat="1" applyFont="1" applyFill="1" applyBorder="1" applyAlignment="1">
      <alignment/>
    </xf>
    <xf numFmtId="0" fontId="18" fillId="29" borderId="18" xfId="0" applyFont="1" applyFill="1" applyBorder="1" applyAlignment="1">
      <alignment wrapText="1"/>
    </xf>
    <xf numFmtId="4" fontId="18" fillId="29" borderId="19" xfId="0" applyNumberFormat="1" applyFont="1" applyFill="1" applyBorder="1" applyAlignment="1">
      <alignment/>
    </xf>
    <xf numFmtId="0" fontId="18" fillId="28" borderId="20" xfId="0" applyFont="1" applyFill="1" applyBorder="1" applyAlignment="1">
      <alignment horizontal="left" vertical="distributed" wrapText="1"/>
    </xf>
    <xf numFmtId="0" fontId="18" fillId="28" borderId="21" xfId="0" applyFont="1" applyFill="1" applyBorder="1" applyAlignment="1">
      <alignment horizontal="left" vertical="distributed" wrapText="1"/>
    </xf>
    <xf numFmtId="4" fontId="18" fillId="0" borderId="18" xfId="0" applyNumberFormat="1" applyFont="1" applyFill="1" applyBorder="1" applyAlignment="1">
      <alignment vertical="distributed" wrapText="1"/>
    </xf>
    <xf numFmtId="4" fontId="18" fillId="0" borderId="19" xfId="0" applyNumberFormat="1" applyFont="1" applyFill="1" applyBorder="1" applyAlignment="1">
      <alignment vertical="distributed" wrapText="1"/>
    </xf>
    <xf numFmtId="4" fontId="18" fillId="28" borderId="20" xfId="0" applyNumberFormat="1" applyFont="1" applyFill="1" applyBorder="1" applyAlignment="1">
      <alignment horizontal="left" vertical="distributed" wrapText="1"/>
    </xf>
    <xf numFmtId="4" fontId="18" fillId="28" borderId="21" xfId="0" applyNumberFormat="1" applyFont="1" applyFill="1" applyBorder="1" applyAlignment="1">
      <alignment horizontal="left" vertical="distributed" wrapText="1"/>
    </xf>
    <xf numFmtId="0" fontId="21" fillId="0" borderId="18" xfId="0" applyFont="1" applyBorder="1" applyAlignment="1">
      <alignment wrapText="1"/>
    </xf>
    <xf numFmtId="4" fontId="21" fillId="0" borderId="19" xfId="0" applyNumberFormat="1" applyFont="1" applyFill="1" applyBorder="1" applyAlignment="1">
      <alignment vertical="distributed" wrapText="1"/>
    </xf>
    <xf numFmtId="0" fontId="21" fillId="0" borderId="18" xfId="0" applyFont="1" applyBorder="1" applyAlignment="1">
      <alignment/>
    </xf>
    <xf numFmtId="4" fontId="18" fillId="29" borderId="18" xfId="0" applyNumberFormat="1" applyFont="1" applyFill="1" applyBorder="1" applyAlignment="1">
      <alignment vertical="distributed" wrapText="1"/>
    </xf>
    <xf numFmtId="4" fontId="18" fillId="29" borderId="19" xfId="0" applyNumberFormat="1" applyFont="1" applyFill="1" applyBorder="1" applyAlignment="1">
      <alignment vertical="distributed" wrapText="1"/>
    </xf>
    <xf numFmtId="4" fontId="18" fillId="28" borderId="22" xfId="0" applyNumberFormat="1" applyFont="1" applyFill="1" applyBorder="1" applyAlignment="1">
      <alignment horizontal="left" vertical="distributed" wrapText="1"/>
    </xf>
    <xf numFmtId="4" fontId="18" fillId="28" borderId="23" xfId="0" applyNumberFormat="1" applyFont="1" applyFill="1" applyBorder="1" applyAlignment="1">
      <alignment horizontal="left" vertical="distributed" wrapText="1"/>
    </xf>
    <xf numFmtId="0" fontId="0" fillId="0" borderId="18" xfId="0" applyFont="1" applyFill="1" applyBorder="1" applyAlignment="1">
      <alignment vertical="distributed" wrapText="1"/>
    </xf>
    <xf numFmtId="4" fontId="0" fillId="0" borderId="19" xfId="0" applyNumberFormat="1" applyFont="1" applyFill="1" applyBorder="1" applyAlignment="1">
      <alignment/>
    </xf>
    <xf numFmtId="0" fontId="0" fillId="0" borderId="18" xfId="0" applyFont="1" applyBorder="1" applyAlignment="1">
      <alignment vertical="center" wrapText="1"/>
    </xf>
    <xf numFmtId="4" fontId="0" fillId="0" borderId="19" xfId="0" applyNumberFormat="1" applyFill="1" applyBorder="1" applyAlignment="1">
      <alignment vertical="distributed" wrapText="1"/>
    </xf>
    <xf numFmtId="0" fontId="0" fillId="0" borderId="18" xfId="0" applyFont="1" applyBorder="1" applyAlignment="1">
      <alignment horizontal="left" wrapText="1"/>
    </xf>
    <xf numFmtId="4" fontId="0" fillId="0" borderId="19" xfId="0" applyNumberFormat="1" applyFont="1" applyFill="1" applyBorder="1" applyAlignment="1">
      <alignment vertical="distributed" wrapText="1"/>
    </xf>
    <xf numFmtId="0" fontId="1" fillId="0" borderId="18" xfId="0" applyFont="1" applyBorder="1" applyAlignment="1">
      <alignment horizontal="left" wrapText="1"/>
    </xf>
    <xf numFmtId="0" fontId="18" fillId="29" borderId="18" xfId="0" applyFont="1" applyFill="1" applyBorder="1" applyAlignment="1">
      <alignment vertical="distributed" wrapText="1"/>
    </xf>
    <xf numFmtId="0" fontId="18" fillId="28" borderId="22" xfId="0" applyFont="1" applyFill="1" applyBorder="1" applyAlignment="1">
      <alignment horizontal="left" vertical="distributed" wrapText="1"/>
    </xf>
    <xf numFmtId="0" fontId="18" fillId="28" borderId="23" xfId="0" applyFont="1" applyFill="1" applyBorder="1" applyAlignment="1">
      <alignment horizontal="left" vertical="distributed" wrapText="1"/>
    </xf>
    <xf numFmtId="0" fontId="0" fillId="0" borderId="18" xfId="0" applyFont="1" applyBorder="1" applyAlignment="1">
      <alignment vertical="top" wrapText="1"/>
    </xf>
    <xf numFmtId="4" fontId="0" fillId="0" borderId="19" xfId="0" applyNumberFormat="1" applyFont="1" applyFill="1" applyBorder="1" applyAlignment="1">
      <alignment horizontal="right" vertical="distributed" wrapText="1"/>
    </xf>
    <xf numFmtId="0" fontId="1" fillId="0" borderId="18" xfId="0" applyFont="1" applyBorder="1" applyAlignment="1">
      <alignment vertical="center" wrapText="1"/>
    </xf>
    <xf numFmtId="0" fontId="0" fillId="0" borderId="18" xfId="0" applyNumberFormat="1" applyFont="1" applyFill="1" applyBorder="1" applyAlignment="1">
      <alignment vertical="distributed" wrapText="1"/>
    </xf>
    <xf numFmtId="0" fontId="0" fillId="0" borderId="18" xfId="0" applyNumberFormat="1" applyFont="1" applyFill="1" applyBorder="1" applyAlignment="1">
      <alignment vertical="distributed" wrapText="1"/>
    </xf>
    <xf numFmtId="0" fontId="18" fillId="29" borderId="18" xfId="0" applyFont="1" applyFill="1" applyBorder="1" applyAlignment="1">
      <alignment/>
    </xf>
    <xf numFmtId="0" fontId="23" fillId="29" borderId="18" xfId="0" applyFont="1" applyFill="1" applyBorder="1" applyAlignment="1">
      <alignment/>
    </xf>
    <xf numFmtId="4" fontId="23" fillId="29" borderId="19" xfId="0" applyNumberFormat="1" applyFont="1" applyFill="1" applyBorder="1" applyAlignment="1">
      <alignment/>
    </xf>
    <xf numFmtId="0" fontId="21" fillId="0" borderId="18" xfId="0" applyFont="1" applyFill="1" applyBorder="1" applyAlignment="1">
      <alignment horizontal="left"/>
    </xf>
    <xf numFmtId="4" fontId="21" fillId="0" borderId="19" xfId="0" applyNumberFormat="1" applyFont="1" applyFill="1" applyBorder="1" applyAlignment="1">
      <alignment horizontal="right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1" fillId="0" borderId="18" xfId="0" applyFont="1" applyFill="1" applyBorder="1" applyAlignment="1">
      <alignment vertical="distributed" wrapText="1"/>
    </xf>
    <xf numFmtId="0" fontId="18" fillId="0" borderId="18" xfId="0" applyFont="1" applyFill="1" applyBorder="1" applyAlignment="1">
      <alignment vertical="distributed" wrapText="1"/>
    </xf>
    <xf numFmtId="0" fontId="24" fillId="29" borderId="18" xfId="0" applyFont="1" applyFill="1" applyBorder="1" applyAlignment="1">
      <alignment/>
    </xf>
    <xf numFmtId="4" fontId="24" fillId="29" borderId="19" xfId="0" applyNumberFormat="1" applyFont="1" applyFill="1" applyBorder="1" applyAlignment="1">
      <alignment/>
    </xf>
    <xf numFmtId="0" fontId="21" fillId="0" borderId="18" xfId="0" applyFont="1" applyFill="1" applyBorder="1" applyAlignment="1">
      <alignment horizontal="left"/>
    </xf>
    <xf numFmtId="4" fontId="21" fillId="0" borderId="19" xfId="0" applyNumberFormat="1" applyFont="1" applyBorder="1" applyAlignment="1">
      <alignment/>
    </xf>
    <xf numFmtId="0" fontId="0" fillId="0" borderId="18" xfId="0" applyBorder="1" applyAlignment="1">
      <alignment/>
    </xf>
    <xf numFmtId="0" fontId="18" fillId="30" borderId="22" xfId="0" applyFont="1" applyFill="1" applyBorder="1" applyAlignment="1">
      <alignment horizontal="left" vertical="distributed" wrapText="1"/>
    </xf>
    <xf numFmtId="0" fontId="18" fillId="30" borderId="23" xfId="0" applyFont="1" applyFill="1" applyBorder="1" applyAlignment="1">
      <alignment horizontal="left" vertical="distributed" wrapText="1"/>
    </xf>
    <xf numFmtId="0" fontId="0" fillId="0" borderId="18" xfId="0" applyFont="1" applyFill="1" applyBorder="1" applyAlignment="1">
      <alignment vertical="distributed" wrapText="1"/>
    </xf>
    <xf numFmtId="0" fontId="1" fillId="0" borderId="18" xfId="0" applyFont="1" applyBorder="1" applyAlignment="1">
      <alignment vertical="top" wrapText="1"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1" fillId="0" borderId="18" xfId="0" applyFont="1" applyFill="1" applyBorder="1" applyAlignment="1">
      <alignment/>
    </xf>
    <xf numFmtId="0" fontId="24" fillId="0" borderId="18" xfId="0" applyFont="1" applyFill="1" applyBorder="1" applyAlignment="1">
      <alignment/>
    </xf>
    <xf numFmtId="4" fontId="24" fillId="0" borderId="19" xfId="0" applyNumberFormat="1" applyFont="1" applyFill="1" applyBorder="1" applyAlignment="1">
      <alignment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18" fillId="28" borderId="18" xfId="0" applyFont="1" applyFill="1" applyBorder="1" applyAlignment="1">
      <alignment horizontal="left"/>
    </xf>
    <xf numFmtId="0" fontId="18" fillId="28" borderId="19" xfId="0" applyFont="1" applyFill="1" applyBorder="1" applyAlignment="1">
      <alignment horizontal="left"/>
    </xf>
    <xf numFmtId="0" fontId="18" fillId="29" borderId="18" xfId="0" applyFont="1" applyFill="1" applyBorder="1" applyAlignment="1">
      <alignment vertical="center" wrapText="1"/>
    </xf>
    <xf numFmtId="0" fontId="1" fillId="0" borderId="18" xfId="0" applyFont="1" applyBorder="1" applyAlignment="1">
      <alignment vertical="distributed" wrapText="1"/>
    </xf>
    <xf numFmtId="4" fontId="0" fillId="0" borderId="19" xfId="0" applyNumberFormat="1" applyFont="1" applyFill="1" applyBorder="1" applyAlignment="1">
      <alignment/>
    </xf>
    <xf numFmtId="0" fontId="0" fillId="0" borderId="18" xfId="0" applyNumberFormat="1" applyFont="1" applyBorder="1" applyAlignment="1">
      <alignment vertical="distributed" wrapText="1"/>
    </xf>
    <xf numFmtId="0" fontId="18" fillId="0" borderId="18" xfId="0" applyFont="1" applyBorder="1" applyAlignment="1">
      <alignment vertical="center" wrapText="1"/>
    </xf>
    <xf numFmtId="4" fontId="18" fillId="0" borderId="19" xfId="0" applyNumberFormat="1" applyFont="1" applyFill="1" applyBorder="1" applyAlignment="1">
      <alignment/>
    </xf>
    <xf numFmtId="0" fontId="18" fillId="28" borderId="18" xfId="0" applyFont="1" applyFill="1" applyBorder="1" applyAlignment="1">
      <alignment horizontal="left" vertical="distributed" wrapText="1"/>
    </xf>
    <xf numFmtId="0" fontId="18" fillId="28" borderId="19" xfId="0" applyFont="1" applyFill="1" applyBorder="1" applyAlignment="1">
      <alignment horizontal="left" vertical="distributed" wrapText="1"/>
    </xf>
    <xf numFmtId="0" fontId="18" fillId="30" borderId="18" xfId="0" applyFont="1" applyFill="1" applyBorder="1" applyAlignment="1">
      <alignment horizontal="left" vertical="distributed" wrapText="1"/>
    </xf>
    <xf numFmtId="0" fontId="18" fillId="30" borderId="19" xfId="0" applyFont="1" applyFill="1" applyBorder="1" applyAlignment="1">
      <alignment horizontal="left" vertical="distributed" wrapText="1"/>
    </xf>
    <xf numFmtId="0" fontId="25" fillId="0" borderId="18" xfId="0" applyFont="1" applyBorder="1" applyAlignment="1">
      <alignment vertical="distributed" wrapText="1"/>
    </xf>
    <xf numFmtId="4" fontId="21" fillId="0" borderId="19" xfId="0" applyNumberFormat="1" applyFont="1" applyFill="1" applyBorder="1" applyAlignment="1">
      <alignment/>
    </xf>
    <xf numFmtId="0" fontId="21" fillId="0" borderId="18" xfId="0" applyFont="1" applyBorder="1" applyAlignment="1">
      <alignment vertical="center" wrapText="1"/>
    </xf>
    <xf numFmtId="4" fontId="18" fillId="0" borderId="19" xfId="0" applyNumberFormat="1" applyFont="1" applyBorder="1" applyAlignment="1">
      <alignment horizontal="right"/>
    </xf>
    <xf numFmtId="0" fontId="0" fillId="0" borderId="18" xfId="0" applyFont="1" applyBorder="1" applyAlignment="1">
      <alignment vertical="center" wrapText="1"/>
    </xf>
    <xf numFmtId="0" fontId="1" fillId="0" borderId="18" xfId="0" applyFont="1" applyFill="1" applyBorder="1" applyAlignment="1">
      <alignment vertical="distributed" wrapText="1"/>
    </xf>
    <xf numFmtId="4" fontId="1" fillId="0" borderId="19" xfId="0" applyNumberFormat="1" applyFont="1" applyFill="1" applyBorder="1" applyAlignment="1">
      <alignment vertical="distributed" wrapText="1"/>
    </xf>
    <xf numFmtId="0" fontId="22" fillId="31" borderId="18" xfId="0" applyFont="1" applyFill="1" applyBorder="1" applyAlignment="1">
      <alignment horizontal="left"/>
    </xf>
    <xf numFmtId="4" fontId="22" fillId="31" borderId="19" xfId="0" applyNumberFormat="1" applyFont="1" applyFill="1" applyBorder="1" applyAlignment="1">
      <alignment/>
    </xf>
    <xf numFmtId="4" fontId="21" fillId="0" borderId="19" xfId="0" applyNumberFormat="1" applyFont="1" applyFill="1" applyBorder="1" applyAlignment="1">
      <alignment/>
    </xf>
    <xf numFmtId="0" fontId="22" fillId="0" borderId="18" xfId="0" applyFont="1" applyFill="1" applyBorder="1" applyAlignment="1">
      <alignment horizontal="left"/>
    </xf>
    <xf numFmtId="4" fontId="22" fillId="0" borderId="19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 vertical="distributed" wrapText="1"/>
    </xf>
    <xf numFmtId="4" fontId="24" fillId="0" borderId="18" xfId="0" applyNumberFormat="1" applyFont="1" applyFill="1" applyBorder="1" applyAlignment="1">
      <alignment vertical="distributed" wrapText="1"/>
    </xf>
    <xf numFmtId="4" fontId="18" fillId="28" borderId="18" xfId="0" applyNumberFormat="1" applyFont="1" applyFill="1" applyBorder="1" applyAlignment="1">
      <alignment horizontal="left" vertical="distributed" wrapText="1"/>
    </xf>
    <xf numFmtId="4" fontId="18" fillId="28" borderId="19" xfId="0" applyNumberFormat="1" applyFont="1" applyFill="1" applyBorder="1" applyAlignment="1">
      <alignment horizontal="left" vertical="distributed" wrapText="1"/>
    </xf>
    <xf numFmtId="4" fontId="18" fillId="29" borderId="18" xfId="0" applyNumberFormat="1" applyFont="1" applyFill="1" applyBorder="1" applyAlignment="1">
      <alignment horizontal="left" vertical="distributed" wrapText="1"/>
    </xf>
    <xf numFmtId="4" fontId="18" fillId="29" borderId="19" xfId="0" applyNumberFormat="1" applyFont="1" applyFill="1" applyBorder="1" applyAlignment="1">
      <alignment horizontal="right" vertical="distributed" wrapText="1"/>
    </xf>
    <xf numFmtId="4" fontId="21" fillId="0" borderId="18" xfId="0" applyNumberFormat="1" applyFont="1" applyFill="1" applyBorder="1" applyAlignment="1">
      <alignment horizontal="left" vertical="distributed" wrapText="1"/>
    </xf>
    <xf numFmtId="4" fontId="21" fillId="0" borderId="19" xfId="0" applyNumberFormat="1" applyFont="1" applyFill="1" applyBorder="1" applyAlignment="1">
      <alignment horizontal="right" vertical="distributed" wrapText="1"/>
    </xf>
    <xf numFmtId="4" fontId="0" fillId="0" borderId="18" xfId="0" applyNumberFormat="1" applyFont="1" applyFill="1" applyBorder="1" applyAlignment="1">
      <alignment vertical="distributed" wrapText="1"/>
    </xf>
    <xf numFmtId="4" fontId="18" fillId="29" borderId="19" xfId="0" applyNumberFormat="1" applyFont="1" applyFill="1" applyBorder="1" applyAlignment="1">
      <alignment vertical="distributed" wrapText="1"/>
    </xf>
    <xf numFmtId="4" fontId="21" fillId="0" borderId="18" xfId="0" applyNumberFormat="1" applyFont="1" applyFill="1" applyBorder="1" applyAlignment="1">
      <alignment vertical="distributed" wrapText="1"/>
    </xf>
    <xf numFmtId="0" fontId="0" fillId="0" borderId="24" xfId="0" applyFont="1" applyBorder="1" applyAlignment="1">
      <alignment vertical="center" wrapText="1"/>
    </xf>
    <xf numFmtId="4" fontId="0" fillId="0" borderId="25" xfId="0" applyNumberFormat="1" applyFont="1" applyFill="1" applyBorder="1" applyAlignment="1">
      <alignment horizontal="right" vertical="distributed" wrapText="1"/>
    </xf>
    <xf numFmtId="0" fontId="0" fillId="0" borderId="18" xfId="0" applyFont="1" applyFill="1" applyBorder="1" applyAlignment="1">
      <alignment horizontal="left" vertical="distributed" wrapText="1"/>
    </xf>
    <xf numFmtId="4" fontId="0" fillId="29" borderId="18" xfId="0" applyNumberFormat="1" applyFont="1" applyFill="1" applyBorder="1" applyAlignment="1">
      <alignment vertical="distributed" wrapText="1"/>
    </xf>
    <xf numFmtId="4" fontId="0" fillId="29" borderId="19" xfId="0" applyNumberFormat="1" applyFill="1" applyBorder="1" applyAlignment="1">
      <alignment vertical="distributed" wrapText="1"/>
    </xf>
    <xf numFmtId="0" fontId="0" fillId="0" borderId="26" xfId="0" applyFont="1" applyFill="1" applyBorder="1" applyAlignment="1">
      <alignment vertical="distributed" wrapText="1"/>
    </xf>
    <xf numFmtId="4" fontId="18" fillId="0" borderId="27" xfId="0" applyNumberFormat="1" applyFont="1" applyFill="1" applyBorder="1" applyAlignment="1">
      <alignment vertical="distributed" wrapText="1"/>
    </xf>
    <xf numFmtId="0" fontId="18" fillId="29" borderId="18" xfId="0" applyFont="1" applyFill="1" applyBorder="1" applyAlignment="1">
      <alignment horizontal="left" vertical="distributed" wrapText="1"/>
    </xf>
    <xf numFmtId="0" fontId="18" fillId="30" borderId="20" xfId="0" applyFont="1" applyFill="1" applyBorder="1" applyAlignment="1">
      <alignment horizontal="left" vertical="distributed" wrapText="1"/>
    </xf>
    <xf numFmtId="0" fontId="18" fillId="30" borderId="21" xfId="0" applyFont="1" applyFill="1" applyBorder="1" applyAlignment="1">
      <alignment horizontal="left" vertical="distributed" wrapText="1"/>
    </xf>
    <xf numFmtId="0" fontId="24" fillId="29" borderId="18" xfId="0" applyFont="1" applyFill="1" applyBorder="1" applyAlignment="1">
      <alignment/>
    </xf>
    <xf numFmtId="4" fontId="24" fillId="29" borderId="19" xfId="0" applyNumberFormat="1" applyFont="1" applyFill="1" applyBorder="1" applyAlignment="1">
      <alignment/>
    </xf>
    <xf numFmtId="0" fontId="23" fillId="29" borderId="18" xfId="0" applyFont="1" applyFill="1" applyBorder="1" applyAlignment="1">
      <alignment/>
    </xf>
    <xf numFmtId="4" fontId="23" fillId="29" borderId="19" xfId="0" applyNumberFormat="1" applyFont="1" applyFill="1" applyBorder="1" applyAlignment="1">
      <alignment/>
    </xf>
    <xf numFmtId="0" fontId="21" fillId="29" borderId="18" xfId="0" applyFont="1" applyFill="1" applyBorder="1" applyAlignment="1">
      <alignment horizontal="left"/>
    </xf>
    <xf numFmtId="4" fontId="21" fillId="29" borderId="19" xfId="0" applyNumberFormat="1" applyFont="1" applyFill="1" applyBorder="1" applyAlignment="1">
      <alignment/>
    </xf>
    <xf numFmtId="0" fontId="21" fillId="29" borderId="18" xfId="0" applyFont="1" applyFill="1" applyBorder="1" applyAlignment="1">
      <alignment/>
    </xf>
    <xf numFmtId="4" fontId="21" fillId="29" borderId="19" xfId="0" applyNumberFormat="1" applyFont="1" applyFill="1" applyBorder="1" applyAlignment="1">
      <alignment horizontal="right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4" fontId="18" fillId="0" borderId="19" xfId="0" applyNumberFormat="1" applyFont="1" applyFill="1" applyBorder="1" applyAlignment="1">
      <alignment horizontal="right" vertical="distributed" wrapText="1"/>
    </xf>
    <xf numFmtId="4" fontId="0" fillId="0" borderId="19" xfId="0" applyNumberFormat="1" applyFill="1" applyBorder="1" applyAlignment="1">
      <alignment horizontal="right" vertical="distributed" wrapText="1"/>
    </xf>
    <xf numFmtId="4" fontId="0" fillId="0" borderId="19" xfId="0" applyNumberFormat="1" applyFont="1" applyBorder="1" applyAlignment="1">
      <alignment/>
    </xf>
    <xf numFmtId="0" fontId="18" fillId="29" borderId="18" xfId="0" applyFont="1" applyFill="1" applyBorder="1" applyAlignment="1">
      <alignment horizontal="left"/>
    </xf>
    <xf numFmtId="0" fontId="20" fillId="29" borderId="19" xfId="0" applyFont="1" applyFill="1" applyBorder="1" applyAlignment="1">
      <alignment horizontal="center"/>
    </xf>
    <xf numFmtId="4" fontId="0" fillId="29" borderId="19" xfId="0" applyNumberFormat="1" applyFont="1" applyFill="1" applyBorder="1" applyAlignment="1">
      <alignment vertical="distributed" wrapText="1"/>
    </xf>
    <xf numFmtId="0" fontId="18" fillId="28" borderId="20" xfId="0" applyFont="1" applyFill="1" applyBorder="1" applyAlignment="1">
      <alignment horizontal="left"/>
    </xf>
    <xf numFmtId="0" fontId="18" fillId="28" borderId="21" xfId="0" applyFont="1" applyFill="1" applyBorder="1" applyAlignment="1">
      <alignment horizontal="left"/>
    </xf>
    <xf numFmtId="4" fontId="26" fillId="29" borderId="18" xfId="0" applyNumberFormat="1" applyFont="1" applyFill="1" applyBorder="1" applyAlignment="1">
      <alignment vertical="distributed" wrapText="1"/>
    </xf>
    <xf numFmtId="0" fontId="0" fillId="0" borderId="18" xfId="0" applyFont="1" applyBorder="1" applyAlignment="1">
      <alignment horizontal="left" vertical="top" wrapText="1"/>
    </xf>
    <xf numFmtId="0" fontId="18" fillId="0" borderId="18" xfId="0" applyFont="1" applyBorder="1" applyAlignment="1">
      <alignment vertical="top" wrapText="1"/>
    </xf>
    <xf numFmtId="0" fontId="16" fillId="0" borderId="18" xfId="0" applyFont="1" applyBorder="1" applyAlignment="1">
      <alignment horizontal="left" wrapText="1"/>
    </xf>
    <xf numFmtId="0" fontId="26" fillId="29" borderId="18" xfId="0" applyFont="1" applyFill="1" applyBorder="1" applyAlignment="1">
      <alignment/>
    </xf>
    <xf numFmtId="0" fontId="21" fillId="0" borderId="18" xfId="0" applyFont="1" applyFill="1" applyBorder="1" applyAlignment="1">
      <alignment/>
    </xf>
    <xf numFmtId="4" fontId="0" fillId="0" borderId="19" xfId="0" applyNumberFormat="1" applyFill="1" applyBorder="1" applyAlignment="1">
      <alignment/>
    </xf>
    <xf numFmtId="0" fontId="21" fillId="31" borderId="18" xfId="0" applyFont="1" applyFill="1" applyBorder="1" applyAlignment="1">
      <alignment/>
    </xf>
    <xf numFmtId="4" fontId="0" fillId="31" borderId="19" xfId="0" applyNumberFormat="1" applyFont="1" applyFill="1" applyBorder="1" applyAlignment="1">
      <alignment/>
    </xf>
    <xf numFmtId="0" fontId="21" fillId="0" borderId="18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29" fillId="0" borderId="18" xfId="0" applyFont="1" applyBorder="1" applyAlignment="1">
      <alignment horizontal="left" wrapText="1"/>
    </xf>
    <xf numFmtId="0" fontId="29" fillId="0" borderId="18" xfId="0" applyFont="1" applyFill="1" applyBorder="1" applyAlignment="1">
      <alignment wrapText="1"/>
    </xf>
    <xf numFmtId="4" fontId="29" fillId="0" borderId="19" xfId="0" applyNumberFormat="1" applyFont="1" applyFill="1" applyBorder="1" applyAlignment="1">
      <alignment/>
    </xf>
    <xf numFmtId="0" fontId="29" fillId="0" borderId="18" xfId="0" applyFont="1" applyFill="1" applyBorder="1" applyAlignment="1">
      <alignment vertical="distributed" wrapText="1"/>
    </xf>
    <xf numFmtId="4" fontId="39" fillId="29" borderId="19" xfId="0" applyNumberFormat="1" applyFont="1" applyFill="1" applyBorder="1" applyAlignment="1">
      <alignment/>
    </xf>
    <xf numFmtId="0" fontId="18" fillId="30" borderId="18" xfId="0" applyFont="1" applyFill="1" applyBorder="1" applyAlignment="1">
      <alignment horizontal="left" vertical="distributed" wrapText="1"/>
    </xf>
    <xf numFmtId="0" fontId="18" fillId="30" borderId="19" xfId="0" applyFont="1" applyFill="1" applyBorder="1" applyAlignment="1">
      <alignment horizontal="left" vertical="distributed" wrapText="1"/>
    </xf>
    <xf numFmtId="0" fontId="0" fillId="30" borderId="18" xfId="0" applyFont="1" applyFill="1" applyBorder="1" applyAlignment="1">
      <alignment horizontal="left" vertical="distributed" wrapText="1"/>
    </xf>
    <xf numFmtId="172" fontId="0" fillId="30" borderId="19" xfId="0" applyNumberFormat="1" applyFont="1" applyFill="1" applyBorder="1" applyAlignment="1">
      <alignment vertical="distributed" wrapText="1"/>
    </xf>
    <xf numFmtId="0" fontId="0" fillId="28" borderId="18" xfId="0" applyFont="1" applyFill="1" applyBorder="1" applyAlignment="1">
      <alignment horizontal="left" vertical="distributed" wrapText="1"/>
    </xf>
    <xf numFmtId="172" fontId="0" fillId="28" borderId="19" xfId="0" applyNumberFormat="1" applyFont="1" applyFill="1" applyBorder="1" applyAlignment="1">
      <alignment vertical="distributed" wrapText="1"/>
    </xf>
    <xf numFmtId="0" fontId="0" fillId="0" borderId="18" xfId="0" applyFont="1" applyFill="1" applyBorder="1" applyAlignment="1">
      <alignment horizontal="left" wrapText="1"/>
    </xf>
    <xf numFmtId="0" fontId="21" fillId="0" borderId="18" xfId="0" applyFont="1" applyFill="1" applyBorder="1" applyAlignment="1">
      <alignment vertical="distributed" wrapText="1"/>
    </xf>
    <xf numFmtId="0" fontId="23" fillId="28" borderId="18" xfId="0" applyFont="1" applyFill="1" applyBorder="1" applyAlignment="1">
      <alignment/>
    </xf>
    <xf numFmtId="0" fontId="21" fillId="28" borderId="18" xfId="0" applyFont="1" applyFill="1" applyBorder="1" applyAlignment="1">
      <alignment horizontal="left"/>
    </xf>
    <xf numFmtId="4" fontId="0" fillId="28" borderId="19" xfId="0" applyNumberFormat="1" applyFill="1" applyBorder="1" applyAlignment="1">
      <alignment/>
    </xf>
    <xf numFmtId="0" fontId="21" fillId="28" borderId="18" xfId="0" applyFont="1" applyFill="1" applyBorder="1" applyAlignment="1">
      <alignment/>
    </xf>
    <xf numFmtId="0" fontId="21" fillId="28" borderId="18" xfId="0" applyFont="1" applyFill="1" applyBorder="1" applyAlignment="1">
      <alignment vertical="distributed" wrapText="1"/>
    </xf>
    <xf numFmtId="0" fontId="21" fillId="28" borderId="28" xfId="0" applyFont="1" applyFill="1" applyBorder="1" applyAlignment="1">
      <alignment horizontal="left"/>
    </xf>
    <xf numFmtId="4" fontId="0" fillId="28" borderId="29" xfId="0" applyNumberFormat="1" applyFill="1" applyBorder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1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Good 1" xfId="50"/>
    <cellStyle name="Heading 1" xfId="51"/>
    <cellStyle name="Heading 1 1" xfId="52"/>
    <cellStyle name="Heading 2" xfId="53"/>
    <cellStyle name="Heading 2 1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eutral 1" xfId="61"/>
    <cellStyle name="Normal 2" xfId="62"/>
    <cellStyle name="Note" xfId="63"/>
    <cellStyle name="Note 1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aa\A1%20DISK\2008\comunicare%202008-2011\Machete%202008-2011\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339"/>
  <sheetViews>
    <sheetView tabSelected="1" zoomScaleSheetLayoutView="100" zoomScalePageLayoutView="0" workbookViewId="0" topLeftCell="A96">
      <selection activeCell="H9" sqref="H9"/>
    </sheetView>
  </sheetViews>
  <sheetFormatPr defaultColWidth="9.00390625" defaultRowHeight="12.75"/>
  <cols>
    <col min="1" max="1" width="68.421875" style="0" customWidth="1"/>
    <col min="2" max="2" width="37.7109375" style="0" customWidth="1"/>
  </cols>
  <sheetData>
    <row r="1" ht="12.75">
      <c r="A1" s="1" t="s">
        <v>140</v>
      </c>
    </row>
    <row r="2" spans="1:2" ht="12.75">
      <c r="A2" s="14" t="s">
        <v>141</v>
      </c>
      <c r="B2" s="14"/>
    </row>
    <row r="3" spans="1:2" ht="12.75">
      <c r="A3" s="14" t="s">
        <v>38</v>
      </c>
      <c r="B3" s="14"/>
    </row>
    <row r="4" spans="1:2" ht="13.5" customHeight="1" thickBot="1">
      <c r="A4" s="2"/>
      <c r="B4" s="3" t="s">
        <v>22</v>
      </c>
    </row>
    <row r="5" spans="1:2" ht="18" customHeight="1" thickBot="1">
      <c r="A5" s="17" t="s">
        <v>142</v>
      </c>
      <c r="B5" s="18" t="s">
        <v>155</v>
      </c>
    </row>
    <row r="6" spans="1:2" ht="56.25" customHeight="1" thickBot="1">
      <c r="A6" s="19"/>
      <c r="B6" s="20"/>
    </row>
    <row r="7" spans="1:2" ht="12.75" customHeight="1" thickBot="1">
      <c r="A7" s="19"/>
      <c r="B7" s="20"/>
    </row>
    <row r="8" spans="1:2" ht="13.5" thickBot="1">
      <c r="A8" s="19"/>
      <c r="B8" s="20"/>
    </row>
    <row r="9" spans="1:2" ht="9.75" customHeight="1" thickBot="1">
      <c r="A9" s="19"/>
      <c r="B9" s="20"/>
    </row>
    <row r="10" spans="1:2" s="4" customFormat="1" ht="13.5" thickBot="1">
      <c r="A10" s="21">
        <v>0</v>
      </c>
      <c r="B10" s="22">
        <v>1</v>
      </c>
    </row>
    <row r="11" spans="1:2" s="4" customFormat="1" ht="18">
      <c r="A11" s="23" t="s">
        <v>143</v>
      </c>
      <c r="B11" s="24"/>
    </row>
    <row r="12" spans="1:2" ht="12.75" customHeight="1">
      <c r="A12" s="25" t="s">
        <v>199</v>
      </c>
      <c r="B12" s="26"/>
    </row>
    <row r="13" spans="1:2" ht="12.75">
      <c r="A13" s="27" t="s">
        <v>98</v>
      </c>
      <c r="B13" s="28"/>
    </row>
    <row r="14" spans="1:2" s="5" customFormat="1" ht="12.75">
      <c r="A14" s="29" t="s">
        <v>144</v>
      </c>
      <c r="B14" s="30"/>
    </row>
    <row r="15" spans="1:2" s="5" customFormat="1" ht="12.75">
      <c r="A15" s="29" t="s">
        <v>145</v>
      </c>
      <c r="B15" s="30"/>
    </row>
    <row r="16" spans="1:2" s="5" customFormat="1" ht="12.75">
      <c r="A16" s="31" t="s">
        <v>146</v>
      </c>
      <c r="B16" s="32"/>
    </row>
    <row r="17" spans="1:2" s="5" customFormat="1" ht="12.75">
      <c r="A17" s="33" t="s">
        <v>147</v>
      </c>
      <c r="B17" s="34"/>
    </row>
    <row r="18" spans="1:2" s="5" customFormat="1" ht="12.75">
      <c r="A18" s="31" t="s">
        <v>148</v>
      </c>
      <c r="B18" s="32">
        <f>SUM(B19:B23)</f>
        <v>591</v>
      </c>
    </row>
    <row r="19" spans="1:2" s="5" customFormat="1" ht="28.5" customHeight="1">
      <c r="A19" s="35" t="s">
        <v>99</v>
      </c>
      <c r="B19" s="36">
        <v>126</v>
      </c>
    </row>
    <row r="20" spans="1:2" s="5" customFormat="1" ht="12.75">
      <c r="A20" s="37" t="s">
        <v>149</v>
      </c>
      <c r="B20" s="36">
        <v>50</v>
      </c>
    </row>
    <row r="21" spans="1:2" s="5" customFormat="1" ht="12.75">
      <c r="A21" s="37" t="s">
        <v>97</v>
      </c>
      <c r="B21" s="36">
        <v>300</v>
      </c>
    </row>
    <row r="22" spans="1:2" s="5" customFormat="1" ht="12.75">
      <c r="A22" s="37" t="s">
        <v>130</v>
      </c>
      <c r="B22" s="36">
        <v>15</v>
      </c>
    </row>
    <row r="23" spans="1:2" s="5" customFormat="1" ht="12.75">
      <c r="A23" s="37" t="s">
        <v>222</v>
      </c>
      <c r="B23" s="36">
        <v>100</v>
      </c>
    </row>
    <row r="24" spans="1:2" ht="15.75" customHeight="1">
      <c r="A24" s="38" t="s">
        <v>158</v>
      </c>
      <c r="B24" s="39">
        <f>SUM(B18)</f>
        <v>591</v>
      </c>
    </row>
    <row r="25" spans="1:2" ht="19.5" customHeight="1">
      <c r="A25" s="40" t="s">
        <v>159</v>
      </c>
      <c r="B25" s="41"/>
    </row>
    <row r="26" spans="1:2" ht="45" customHeight="1">
      <c r="A26" s="42" t="s">
        <v>110</v>
      </c>
      <c r="B26" s="43">
        <v>697</v>
      </c>
    </row>
    <row r="27" spans="1:2" ht="40.5" customHeight="1">
      <c r="A27" s="42" t="s">
        <v>111</v>
      </c>
      <c r="B27" s="43">
        <v>38</v>
      </c>
    </row>
    <row r="28" spans="1:2" ht="63.75">
      <c r="A28" s="44" t="s">
        <v>107</v>
      </c>
      <c r="B28" s="45">
        <v>12</v>
      </c>
    </row>
    <row r="29" spans="1:2" ht="33" customHeight="1">
      <c r="A29" s="46" t="s">
        <v>156</v>
      </c>
      <c r="B29" s="47">
        <v>40</v>
      </c>
    </row>
    <row r="30" spans="1:2" ht="19.5" customHeight="1">
      <c r="A30" s="46" t="s">
        <v>151</v>
      </c>
      <c r="B30" s="47">
        <v>200</v>
      </c>
    </row>
    <row r="31" spans="1:2" ht="30.75" customHeight="1">
      <c r="A31" s="46" t="s">
        <v>150</v>
      </c>
      <c r="B31" s="47">
        <v>100</v>
      </c>
    </row>
    <row r="32" spans="1:2" ht="68.25" customHeight="1">
      <c r="A32" s="48" t="s">
        <v>162</v>
      </c>
      <c r="B32" s="45">
        <v>90</v>
      </c>
    </row>
    <row r="33" spans="1:2" ht="24" customHeight="1">
      <c r="A33" s="49" t="s">
        <v>160</v>
      </c>
      <c r="B33" s="39">
        <f>SUM(B26:B32)</f>
        <v>1177</v>
      </c>
    </row>
    <row r="34" spans="1:2" ht="25.5" customHeight="1">
      <c r="A34" s="50" t="s">
        <v>161</v>
      </c>
      <c r="B34" s="51"/>
    </row>
    <row r="35" spans="1:2" ht="38.25">
      <c r="A35" s="42" t="s">
        <v>163</v>
      </c>
      <c r="B35" s="45">
        <v>252</v>
      </c>
    </row>
    <row r="36" spans="1:2" ht="51">
      <c r="A36" s="52" t="s">
        <v>164</v>
      </c>
      <c r="B36" s="45">
        <v>1033</v>
      </c>
    </row>
    <row r="37" spans="1:2" ht="25.5">
      <c r="A37" s="42" t="s">
        <v>152</v>
      </c>
      <c r="B37" s="45">
        <v>500</v>
      </c>
    </row>
    <row r="38" spans="1:2" ht="29.25" customHeight="1">
      <c r="A38" s="42" t="s">
        <v>165</v>
      </c>
      <c r="B38" s="45">
        <v>0</v>
      </c>
    </row>
    <row r="39" spans="1:2" ht="12.75">
      <c r="A39" s="49" t="s">
        <v>166</v>
      </c>
      <c r="B39" s="39">
        <f>SUM(B35:B38)</f>
        <v>1785</v>
      </c>
    </row>
    <row r="40" spans="1:2" ht="14.25" customHeight="1">
      <c r="A40" s="50" t="s">
        <v>167</v>
      </c>
      <c r="B40" s="51"/>
    </row>
    <row r="41" spans="1:2" ht="22.5" customHeight="1">
      <c r="A41" s="42" t="s">
        <v>168</v>
      </c>
      <c r="B41" s="53">
        <v>4</v>
      </c>
    </row>
    <row r="42" spans="1:2" ht="50.25" customHeight="1">
      <c r="A42" s="54" t="s">
        <v>108</v>
      </c>
      <c r="B42" s="45">
        <v>14</v>
      </c>
    </row>
    <row r="43" spans="1:2" ht="30.75" customHeight="1">
      <c r="A43" s="42" t="s">
        <v>157</v>
      </c>
      <c r="B43" s="45">
        <v>50</v>
      </c>
    </row>
    <row r="44" spans="1:2" ht="25.5">
      <c r="A44" s="42" t="s">
        <v>153</v>
      </c>
      <c r="B44" s="45">
        <v>50</v>
      </c>
    </row>
    <row r="45" spans="1:2" ht="38.25">
      <c r="A45" s="42" t="s">
        <v>169</v>
      </c>
      <c r="B45" s="45">
        <v>3</v>
      </c>
    </row>
    <row r="46" spans="1:2" s="6" customFormat="1" ht="51">
      <c r="A46" s="54" t="s">
        <v>170</v>
      </c>
      <c r="B46" s="45">
        <v>18</v>
      </c>
    </row>
    <row r="47" spans="1:2" ht="25.5" customHeight="1">
      <c r="A47" s="55" t="s">
        <v>171</v>
      </c>
      <c r="B47" s="45">
        <v>190</v>
      </c>
    </row>
    <row r="48" spans="1:2" ht="25.5" customHeight="1">
      <c r="A48" s="55" t="s">
        <v>172</v>
      </c>
      <c r="B48" s="45">
        <v>10</v>
      </c>
    </row>
    <row r="49" spans="1:2" ht="24.75" customHeight="1">
      <c r="A49" s="55" t="s">
        <v>173</v>
      </c>
      <c r="B49" s="45">
        <v>40</v>
      </c>
    </row>
    <row r="50" spans="1:2" ht="24" customHeight="1">
      <c r="A50" s="56" t="s">
        <v>119</v>
      </c>
      <c r="B50" s="45">
        <v>450</v>
      </c>
    </row>
    <row r="51" spans="1:2" ht="27.75" customHeight="1">
      <c r="A51" s="49" t="s">
        <v>96</v>
      </c>
      <c r="B51" s="39">
        <f>SUM(B41:B50)</f>
        <v>829</v>
      </c>
    </row>
    <row r="52" spans="1:2" ht="17.25" customHeight="1">
      <c r="A52" s="57" t="s">
        <v>175</v>
      </c>
      <c r="B52" s="28">
        <f>SUM(B16+B24+B33+B39+B51)</f>
        <v>4382</v>
      </c>
    </row>
    <row r="53" spans="1:2" ht="16.5">
      <c r="A53" s="58" t="s">
        <v>176</v>
      </c>
      <c r="B53" s="59">
        <f>SUM(B13+B52)</f>
        <v>4382</v>
      </c>
    </row>
    <row r="54" spans="1:2" ht="12.75">
      <c r="A54" s="60" t="s">
        <v>177</v>
      </c>
      <c r="B54" s="61">
        <f>SUM(B47:B50)</f>
        <v>690</v>
      </c>
    </row>
    <row r="55" spans="1:2" ht="12.75">
      <c r="A55" s="60" t="s">
        <v>178</v>
      </c>
      <c r="B55" s="61">
        <f>SUM(B24+B33+B39+B41+B42+B43+B44+B45+B46)</f>
        <v>3692</v>
      </c>
    </row>
    <row r="56" spans="1:2" ht="18">
      <c r="A56" s="62" t="s">
        <v>179</v>
      </c>
      <c r="B56" s="63"/>
    </row>
    <row r="57" spans="1:2" ht="12.75">
      <c r="A57" s="50" t="s">
        <v>144</v>
      </c>
      <c r="B57" s="51"/>
    </row>
    <row r="58" spans="1:2" ht="15.75" customHeight="1">
      <c r="A58" s="50" t="s">
        <v>147</v>
      </c>
      <c r="B58" s="51"/>
    </row>
    <row r="59" spans="1:2" ht="12.75">
      <c r="A59" s="64" t="s">
        <v>149</v>
      </c>
      <c r="B59" s="45">
        <v>10</v>
      </c>
    </row>
    <row r="60" spans="1:2" ht="14.25" customHeight="1">
      <c r="A60" s="65" t="s">
        <v>158</v>
      </c>
      <c r="B60" s="32">
        <f>SUM(B59)</f>
        <v>10</v>
      </c>
    </row>
    <row r="61" spans="1:2" ht="16.5" customHeight="1">
      <c r="A61" s="66" t="s">
        <v>175</v>
      </c>
      <c r="B61" s="67">
        <f>SUM(B60)</f>
        <v>10</v>
      </c>
    </row>
    <row r="62" spans="1:2" ht="16.5">
      <c r="A62" s="58" t="s">
        <v>180</v>
      </c>
      <c r="B62" s="59">
        <f>SUM(B61)</f>
        <v>10</v>
      </c>
    </row>
    <row r="63" spans="1:2" ht="12.75">
      <c r="A63" s="68" t="s">
        <v>181</v>
      </c>
      <c r="B63" s="69">
        <f>SUM(B62)</f>
        <v>10</v>
      </c>
    </row>
    <row r="64" spans="1:2" ht="12.75">
      <c r="A64" s="70"/>
      <c r="B64" s="69"/>
    </row>
    <row r="65" spans="1:2" ht="18">
      <c r="A65" s="62" t="s">
        <v>182</v>
      </c>
      <c r="B65" s="63"/>
    </row>
    <row r="66" spans="1:2" ht="12.75">
      <c r="A66" s="50" t="s">
        <v>144</v>
      </c>
      <c r="B66" s="51"/>
    </row>
    <row r="67" spans="1:2" ht="15.75" customHeight="1">
      <c r="A67" s="71" t="s">
        <v>147</v>
      </c>
      <c r="B67" s="72"/>
    </row>
    <row r="68" spans="1:2" ht="18" customHeight="1">
      <c r="A68" s="49" t="s">
        <v>158</v>
      </c>
      <c r="B68" s="39"/>
    </row>
    <row r="69" spans="1:2" ht="12.75">
      <c r="A69" s="71" t="s">
        <v>161</v>
      </c>
      <c r="B69" s="72"/>
    </row>
    <row r="70" spans="1:2" ht="38.25">
      <c r="A70" s="73" t="s">
        <v>183</v>
      </c>
      <c r="B70" s="45">
        <v>2100</v>
      </c>
    </row>
    <row r="71" spans="1:2" ht="40.5" customHeight="1">
      <c r="A71" s="49" t="s">
        <v>166</v>
      </c>
      <c r="B71" s="39">
        <f>SUM(B70)</f>
        <v>2100</v>
      </c>
    </row>
    <row r="72" spans="1:2" ht="12.75">
      <c r="A72" s="71" t="s">
        <v>167</v>
      </c>
      <c r="B72" s="72"/>
    </row>
    <row r="73" spans="1:2" ht="38.25">
      <c r="A73" s="42" t="s">
        <v>184</v>
      </c>
      <c r="B73" s="45">
        <v>27</v>
      </c>
    </row>
    <row r="74" spans="1:2" ht="38.25">
      <c r="A74" s="74" t="s">
        <v>185</v>
      </c>
      <c r="B74" s="45">
        <v>13</v>
      </c>
    </row>
    <row r="75" spans="1:2" ht="12.75">
      <c r="A75" s="49" t="s">
        <v>174</v>
      </c>
      <c r="B75" s="39">
        <f>SUM(B73:B74)</f>
        <v>40</v>
      </c>
    </row>
    <row r="76" spans="1:2" ht="19.5" customHeight="1">
      <c r="A76" s="66" t="s">
        <v>175</v>
      </c>
      <c r="B76" s="67">
        <f>SUM(B68+B71+B75)</f>
        <v>2140</v>
      </c>
    </row>
    <row r="77" spans="1:2" ht="15" customHeight="1">
      <c r="A77" s="58" t="s">
        <v>186</v>
      </c>
      <c r="B77" s="59">
        <f>SUM(B76)</f>
        <v>2140</v>
      </c>
    </row>
    <row r="78" spans="1:2" ht="12.75">
      <c r="A78" s="68" t="s">
        <v>178</v>
      </c>
      <c r="B78" s="61">
        <f>SUM(B77)</f>
        <v>2140</v>
      </c>
    </row>
    <row r="79" spans="1:2" ht="12.75">
      <c r="A79" s="68"/>
      <c r="B79" s="61"/>
    </row>
    <row r="80" spans="1:2" ht="30" customHeight="1" hidden="1">
      <c r="A80" s="62" t="s">
        <v>187</v>
      </c>
      <c r="B80" s="63"/>
    </row>
    <row r="81" spans="1:2" ht="15.75" hidden="1">
      <c r="A81" s="75" t="s">
        <v>188</v>
      </c>
      <c r="B81" s="76"/>
    </row>
    <row r="82" spans="1:2" ht="12.75" hidden="1">
      <c r="A82" s="50" t="s">
        <v>144</v>
      </c>
      <c r="B82" s="51"/>
    </row>
    <row r="83" spans="1:2" ht="12.75" hidden="1">
      <c r="A83" s="50" t="s">
        <v>147</v>
      </c>
      <c r="B83" s="51"/>
    </row>
    <row r="84" spans="1:2" ht="12.75" hidden="1">
      <c r="A84" s="64"/>
      <c r="B84" s="36"/>
    </row>
    <row r="85" spans="1:2" ht="12.75" hidden="1">
      <c r="A85" s="77"/>
      <c r="B85" s="36"/>
    </row>
    <row r="86" spans="1:2" ht="12.75" hidden="1">
      <c r="A86" s="77"/>
      <c r="B86" s="36"/>
    </row>
    <row r="87" spans="1:2" ht="12.75" customHeight="1" hidden="1">
      <c r="A87" s="77"/>
      <c r="B87" s="36"/>
    </row>
    <row r="88" spans="1:2" ht="12.75" customHeight="1" hidden="1">
      <c r="A88" s="77"/>
      <c r="B88" s="36"/>
    </row>
    <row r="89" spans="1:2" ht="12.75" hidden="1">
      <c r="A89" s="77"/>
      <c r="B89" s="36"/>
    </row>
    <row r="90" spans="1:2" ht="12.75" hidden="1">
      <c r="A90" s="65" t="s">
        <v>158</v>
      </c>
      <c r="B90" s="32">
        <v>100</v>
      </c>
    </row>
    <row r="91" spans="1:2" ht="16.5" customHeight="1" hidden="1">
      <c r="A91" s="78" t="s">
        <v>189</v>
      </c>
      <c r="B91" s="79">
        <f>SUM(B90)</f>
        <v>100</v>
      </c>
    </row>
    <row r="92" spans="1:2" ht="16.5" customHeight="1" hidden="1">
      <c r="A92" s="58" t="s">
        <v>190</v>
      </c>
      <c r="B92" s="59">
        <f>SUM(B91)</f>
        <v>100</v>
      </c>
    </row>
    <row r="93" spans="1:2" ht="26.25" customHeight="1" hidden="1">
      <c r="A93" s="68" t="s">
        <v>178</v>
      </c>
      <c r="B93" s="61">
        <f>SUM(B92)</f>
        <v>100</v>
      </c>
    </row>
    <row r="94" spans="1:2" ht="18">
      <c r="A94" s="80" t="s">
        <v>191</v>
      </c>
      <c r="B94" s="81"/>
    </row>
    <row r="95" spans="1:2" ht="28.5" customHeight="1">
      <c r="A95" s="82" t="s">
        <v>192</v>
      </c>
      <c r="B95" s="83"/>
    </row>
    <row r="96" spans="1:2" ht="24.75" customHeight="1">
      <c r="A96" s="44" t="s">
        <v>193</v>
      </c>
      <c r="B96" s="45">
        <v>458</v>
      </c>
    </row>
    <row r="97" spans="1:2" ht="26.25" customHeight="1">
      <c r="A97" s="84" t="s">
        <v>194</v>
      </c>
      <c r="B97" s="28">
        <f>SUM(B98:B100)</f>
        <v>3104</v>
      </c>
    </row>
    <row r="98" spans="1:2" ht="28.5" customHeight="1">
      <c r="A98" s="85" t="s">
        <v>195</v>
      </c>
      <c r="B98" s="86">
        <v>2700</v>
      </c>
    </row>
    <row r="99" spans="1:2" ht="18" customHeight="1">
      <c r="A99" s="85" t="s">
        <v>196</v>
      </c>
      <c r="B99" s="86">
        <v>290</v>
      </c>
    </row>
    <row r="100" spans="1:2" ht="16.5" customHeight="1">
      <c r="A100" s="87" t="s">
        <v>197</v>
      </c>
      <c r="B100" s="86">
        <v>114</v>
      </c>
    </row>
    <row r="101" spans="1:2" ht="12.75" customHeight="1">
      <c r="A101" s="27" t="s">
        <v>198</v>
      </c>
      <c r="B101" s="28">
        <f>SUM(B96+B97)</f>
        <v>3562</v>
      </c>
    </row>
    <row r="102" spans="1:2" ht="12.75" customHeight="1">
      <c r="A102" s="25" t="s">
        <v>199</v>
      </c>
      <c r="B102" s="26"/>
    </row>
    <row r="103" spans="1:2" ht="27.75" customHeight="1">
      <c r="A103" s="88" t="s">
        <v>194</v>
      </c>
      <c r="B103" s="89">
        <f>SUM(B104+B105)</f>
        <v>5272</v>
      </c>
    </row>
    <row r="104" spans="1:2" ht="28.5" customHeight="1">
      <c r="A104" s="87" t="s">
        <v>200</v>
      </c>
      <c r="B104" s="86">
        <v>5252</v>
      </c>
    </row>
    <row r="105" spans="1:2" ht="28.5" customHeight="1">
      <c r="A105" s="42" t="s">
        <v>129</v>
      </c>
      <c r="B105" s="47">
        <v>20</v>
      </c>
    </row>
    <row r="106" spans="1:2" ht="39.75" customHeight="1">
      <c r="A106" s="27" t="s">
        <v>201</v>
      </c>
      <c r="B106" s="28">
        <f>SUM(B103)</f>
        <v>5272</v>
      </c>
    </row>
    <row r="107" spans="1:2" ht="17.25" customHeight="1">
      <c r="A107" s="90" t="s">
        <v>144</v>
      </c>
      <c r="B107" s="91"/>
    </row>
    <row r="108" spans="1:2" ht="12.75">
      <c r="A108" s="92" t="s">
        <v>145</v>
      </c>
      <c r="B108" s="93"/>
    </row>
    <row r="109" spans="1:2" ht="18.75" customHeight="1">
      <c r="A109" s="49" t="s">
        <v>146</v>
      </c>
      <c r="B109" s="39"/>
    </row>
    <row r="110" spans="1:2" ht="15.75" customHeight="1">
      <c r="A110" s="92" t="s">
        <v>147</v>
      </c>
      <c r="B110" s="93"/>
    </row>
    <row r="111" spans="1:2" ht="30" customHeight="1">
      <c r="A111" s="88" t="s">
        <v>202</v>
      </c>
      <c r="B111" s="89">
        <f>SUM(B112:B114)</f>
        <v>9080</v>
      </c>
    </row>
    <row r="112" spans="1:2" ht="12.75">
      <c r="A112" s="94" t="s">
        <v>78</v>
      </c>
      <c r="B112" s="86">
        <v>1620</v>
      </c>
    </row>
    <row r="113" spans="1:2" ht="12.75">
      <c r="A113" s="94" t="s">
        <v>203</v>
      </c>
      <c r="B113" s="95">
        <v>6300</v>
      </c>
    </row>
    <row r="114" spans="1:2" ht="12.75">
      <c r="A114" s="96" t="s">
        <v>204</v>
      </c>
      <c r="B114" s="95">
        <v>1160</v>
      </c>
    </row>
    <row r="115" spans="1:2" ht="37.5" customHeight="1" hidden="1">
      <c r="A115" s="88" t="s">
        <v>205</v>
      </c>
      <c r="B115" s="97">
        <v>0</v>
      </c>
    </row>
    <row r="116" spans="1:2" ht="39" customHeight="1" hidden="1">
      <c r="A116" s="88" t="s">
        <v>139</v>
      </c>
      <c r="B116" s="97">
        <v>0</v>
      </c>
    </row>
    <row r="117" spans="1:2" ht="36.75" customHeight="1">
      <c r="A117" s="88" t="s">
        <v>206</v>
      </c>
      <c r="B117" s="89">
        <f>SUM(B118:B122)</f>
        <v>691</v>
      </c>
    </row>
    <row r="118" spans="1:2" ht="12.75">
      <c r="A118" s="98" t="s">
        <v>100</v>
      </c>
      <c r="B118" s="45">
        <v>30</v>
      </c>
    </row>
    <row r="119" spans="1:2" ht="12.75">
      <c r="A119" s="98" t="s">
        <v>101</v>
      </c>
      <c r="B119" s="45">
        <v>150</v>
      </c>
    </row>
    <row r="120" spans="1:2" ht="13.5" customHeight="1">
      <c r="A120" s="98" t="s">
        <v>102</v>
      </c>
      <c r="B120" s="45">
        <v>65</v>
      </c>
    </row>
    <row r="121" spans="1:2" ht="13.5" customHeight="1">
      <c r="A121" s="98" t="s">
        <v>103</v>
      </c>
      <c r="B121" s="45">
        <v>170</v>
      </c>
    </row>
    <row r="122" spans="1:2" ht="15.75" customHeight="1">
      <c r="A122" s="98" t="s">
        <v>104</v>
      </c>
      <c r="B122" s="45">
        <v>276</v>
      </c>
    </row>
    <row r="123" spans="1:2" ht="19.5" customHeight="1">
      <c r="A123" s="49" t="s">
        <v>158</v>
      </c>
      <c r="B123" s="39">
        <f>SUM(B111+B115+B116+B117)</f>
        <v>9771</v>
      </c>
    </row>
    <row r="124" spans="1:2" ht="17.25" customHeight="1">
      <c r="A124" s="92" t="s">
        <v>159</v>
      </c>
      <c r="B124" s="93"/>
    </row>
    <row r="125" spans="1:2" ht="30" customHeight="1">
      <c r="A125" s="42" t="s">
        <v>207</v>
      </c>
      <c r="B125" s="47">
        <v>20</v>
      </c>
    </row>
    <row r="126" spans="1:2" ht="25.5" customHeight="1">
      <c r="A126" s="42" t="s">
        <v>208</v>
      </c>
      <c r="B126" s="47">
        <v>59</v>
      </c>
    </row>
    <row r="127" spans="1:2" ht="43.5" customHeight="1">
      <c r="A127" s="42" t="s">
        <v>115</v>
      </c>
      <c r="B127" s="47">
        <v>175</v>
      </c>
    </row>
    <row r="128" spans="1:2" ht="39.75" customHeight="1">
      <c r="A128" s="42" t="s">
        <v>116</v>
      </c>
      <c r="B128" s="47">
        <v>215</v>
      </c>
    </row>
    <row r="129" spans="1:2" ht="41.25" customHeight="1">
      <c r="A129" s="42" t="s">
        <v>117</v>
      </c>
      <c r="B129" s="47">
        <v>100</v>
      </c>
    </row>
    <row r="130" spans="1:2" ht="38.25">
      <c r="A130" s="42" t="s">
        <v>118</v>
      </c>
      <c r="B130" s="47">
        <v>17</v>
      </c>
    </row>
    <row r="131" spans="1:2" ht="24" customHeight="1">
      <c r="A131" s="49" t="s">
        <v>160</v>
      </c>
      <c r="B131" s="39">
        <f>SUM(B125:B130)</f>
        <v>586</v>
      </c>
    </row>
    <row r="132" spans="1:2" ht="24" customHeight="1">
      <c r="A132" s="92" t="s">
        <v>167</v>
      </c>
      <c r="B132" s="93"/>
    </row>
    <row r="133" spans="1:2" ht="25.5">
      <c r="A133" s="99" t="s">
        <v>209</v>
      </c>
      <c r="B133" s="100">
        <v>4</v>
      </c>
    </row>
    <row r="134" spans="1:2" ht="25.5">
      <c r="A134" s="99" t="s">
        <v>154</v>
      </c>
      <c r="B134" s="100">
        <v>1</v>
      </c>
    </row>
    <row r="135" spans="1:2" ht="27.75" customHeight="1">
      <c r="A135" s="49" t="s">
        <v>174</v>
      </c>
      <c r="B135" s="39">
        <f>SUM(B133:B134)</f>
        <v>5</v>
      </c>
    </row>
    <row r="136" spans="1:2" ht="18" customHeight="1">
      <c r="A136" s="66" t="s">
        <v>175</v>
      </c>
      <c r="B136" s="67">
        <f>SUM(B109+B123+B131+B135)</f>
        <v>10362</v>
      </c>
    </row>
    <row r="137" spans="1:2" ht="16.5">
      <c r="A137" s="66" t="s">
        <v>210</v>
      </c>
      <c r="B137" s="59">
        <f>SUM(B101+B106+B136)</f>
        <v>19196</v>
      </c>
    </row>
    <row r="138" spans="1:2" ht="14.25" customHeight="1">
      <c r="A138" s="101" t="s">
        <v>211</v>
      </c>
      <c r="B138" s="102">
        <f>SUM(B97+B103+B111+B115+B116+B117)</f>
        <v>18147</v>
      </c>
    </row>
    <row r="139" spans="1:2" ht="12.75">
      <c r="A139" s="70" t="s">
        <v>212</v>
      </c>
      <c r="B139" s="103">
        <f>B97+B103+B111</f>
        <v>17456</v>
      </c>
    </row>
    <row r="140" spans="1:2" ht="12.75">
      <c r="A140" s="70" t="s">
        <v>213</v>
      </c>
      <c r="B140" s="103">
        <f>B115</f>
        <v>0</v>
      </c>
    </row>
    <row r="141" spans="1:2" ht="12.75">
      <c r="A141" s="70" t="s">
        <v>36</v>
      </c>
      <c r="B141" s="103">
        <f>B116</f>
        <v>0</v>
      </c>
    </row>
    <row r="142" spans="1:2" ht="12.75">
      <c r="A142" s="70" t="s">
        <v>214</v>
      </c>
      <c r="B142" s="103">
        <f>B117</f>
        <v>691</v>
      </c>
    </row>
    <row r="143" spans="1:2" ht="12.75">
      <c r="A143" s="104" t="s">
        <v>178</v>
      </c>
      <c r="B143" s="105">
        <f>SUM(B96+B109+B131+B135)</f>
        <v>1049</v>
      </c>
    </row>
    <row r="144" spans="1:2" ht="16.5" customHeight="1">
      <c r="A144" s="80" t="s">
        <v>215</v>
      </c>
      <c r="B144" s="81"/>
    </row>
    <row r="145" spans="1:2" ht="30.75" customHeight="1">
      <c r="A145" s="82" t="s">
        <v>216</v>
      </c>
      <c r="B145" s="83"/>
    </row>
    <row r="146" spans="1:2" ht="38.25">
      <c r="A146" s="106" t="s">
        <v>217</v>
      </c>
      <c r="B146" s="45">
        <v>200</v>
      </c>
    </row>
    <row r="147" spans="1:2" ht="15.75">
      <c r="A147" s="107" t="s">
        <v>218</v>
      </c>
      <c r="B147" s="32">
        <f>SUM(B146)</f>
        <v>200</v>
      </c>
    </row>
    <row r="148" spans="1:2" ht="12.75">
      <c r="A148" s="108" t="s">
        <v>144</v>
      </c>
      <c r="B148" s="109"/>
    </row>
    <row r="149" spans="1:2" ht="12.75">
      <c r="A149" s="108" t="s">
        <v>147</v>
      </c>
      <c r="B149" s="109"/>
    </row>
    <row r="150" spans="1:2" ht="12.75">
      <c r="A150" s="110" t="s">
        <v>219</v>
      </c>
      <c r="B150" s="111">
        <f>SUM(B151:B154)</f>
        <v>226</v>
      </c>
    </row>
    <row r="151" spans="1:2" ht="12.75">
      <c r="A151" s="112" t="s">
        <v>64</v>
      </c>
      <c r="B151" s="113">
        <v>38</v>
      </c>
    </row>
    <row r="152" spans="1:2" ht="12.75">
      <c r="A152" s="112" t="s">
        <v>65</v>
      </c>
      <c r="B152" s="113">
        <v>41</v>
      </c>
    </row>
    <row r="153" spans="1:2" ht="12.75">
      <c r="A153" s="112" t="s">
        <v>66</v>
      </c>
      <c r="B153" s="113">
        <v>68</v>
      </c>
    </row>
    <row r="154" spans="1:2" ht="12.75">
      <c r="A154" s="112" t="s">
        <v>67</v>
      </c>
      <c r="B154" s="113">
        <v>79</v>
      </c>
    </row>
    <row r="155" spans="1:2" ht="15" customHeight="1">
      <c r="A155" s="38" t="s">
        <v>220</v>
      </c>
      <c r="B155" s="111">
        <f>SUM(B156:B160)</f>
        <v>40</v>
      </c>
    </row>
    <row r="156" spans="1:2" ht="27.75" customHeight="1">
      <c r="A156" s="114" t="s">
        <v>83</v>
      </c>
      <c r="B156" s="53">
        <v>16</v>
      </c>
    </row>
    <row r="157" spans="1:2" ht="15" customHeight="1">
      <c r="A157" s="114" t="s">
        <v>84</v>
      </c>
      <c r="B157" s="53">
        <v>10.4</v>
      </c>
    </row>
    <row r="158" spans="1:2" ht="12.75">
      <c r="A158" s="114" t="s">
        <v>85</v>
      </c>
      <c r="B158" s="53">
        <v>2.2</v>
      </c>
    </row>
    <row r="159" spans="1:2" ht="12.75">
      <c r="A159" s="114" t="s">
        <v>86</v>
      </c>
      <c r="B159" s="53">
        <v>1</v>
      </c>
    </row>
    <row r="160" spans="1:2" ht="17.25" customHeight="1">
      <c r="A160" s="114" t="s">
        <v>82</v>
      </c>
      <c r="B160" s="53">
        <v>10.4</v>
      </c>
    </row>
    <row r="161" spans="1:2" ht="24.75" customHeight="1">
      <c r="A161" s="38" t="s">
        <v>221</v>
      </c>
      <c r="B161" s="115">
        <f>SUM(B162+B163)</f>
        <v>10</v>
      </c>
    </row>
    <row r="162" spans="1:2" ht="12.75">
      <c r="A162" s="116" t="s">
        <v>68</v>
      </c>
      <c r="B162" s="45">
        <v>5</v>
      </c>
    </row>
    <row r="163" spans="1:2" ht="14.25" customHeight="1">
      <c r="A163" s="116" t="s">
        <v>81</v>
      </c>
      <c r="B163" s="45">
        <v>5</v>
      </c>
    </row>
    <row r="164" spans="1:2" ht="18.75" customHeight="1">
      <c r="A164" s="38" t="s">
        <v>223</v>
      </c>
      <c r="B164" s="115">
        <f>SUM(B165:B166)</f>
        <v>52</v>
      </c>
    </row>
    <row r="165" spans="1:2" ht="63" customHeight="1">
      <c r="A165" s="117" t="s">
        <v>70</v>
      </c>
      <c r="B165" s="118">
        <v>17</v>
      </c>
    </row>
    <row r="166" spans="1:2" ht="27" customHeight="1">
      <c r="A166" s="119" t="s">
        <v>69</v>
      </c>
      <c r="B166" s="53">
        <v>35</v>
      </c>
    </row>
    <row r="167" spans="1:2" ht="27" customHeight="1">
      <c r="A167" s="31" t="s">
        <v>158</v>
      </c>
      <c r="B167" s="32">
        <f>SUM(B150+B155+B161+B164)</f>
        <v>328</v>
      </c>
    </row>
    <row r="168" spans="1:2" ht="15.75" customHeight="1">
      <c r="A168" s="108" t="s">
        <v>159</v>
      </c>
      <c r="B168" s="109"/>
    </row>
    <row r="169" spans="1:2" ht="25.5" customHeight="1">
      <c r="A169" s="120" t="s">
        <v>114</v>
      </c>
      <c r="B169" s="121">
        <v>3</v>
      </c>
    </row>
    <row r="170" spans="1:2" ht="39.75" customHeight="1">
      <c r="A170" s="38" t="s">
        <v>220</v>
      </c>
      <c r="B170" s="121">
        <f>SUM(B171:B176)</f>
        <v>280</v>
      </c>
    </row>
    <row r="171" spans="1:2" ht="26.25" customHeight="1">
      <c r="A171" s="119" t="s">
        <v>88</v>
      </c>
      <c r="B171" s="47">
        <v>40</v>
      </c>
    </row>
    <row r="172" spans="1:2" ht="29.25" customHeight="1">
      <c r="A172" s="119" t="s">
        <v>87</v>
      </c>
      <c r="B172" s="47">
        <v>30</v>
      </c>
    </row>
    <row r="173" spans="1:2" ht="42" customHeight="1">
      <c r="A173" s="119" t="s">
        <v>89</v>
      </c>
      <c r="B173" s="47">
        <v>40</v>
      </c>
    </row>
    <row r="174" spans="1:2" ht="27" customHeight="1">
      <c r="A174" s="119" t="s">
        <v>90</v>
      </c>
      <c r="B174" s="47">
        <v>50</v>
      </c>
    </row>
    <row r="175" spans="1:2" ht="27" customHeight="1">
      <c r="A175" s="119" t="s">
        <v>91</v>
      </c>
      <c r="B175" s="47">
        <v>20</v>
      </c>
    </row>
    <row r="176" spans="1:2" ht="27" customHeight="1">
      <c r="A176" s="119" t="s">
        <v>92</v>
      </c>
      <c r="B176" s="47">
        <v>100</v>
      </c>
    </row>
    <row r="177" spans="1:2" ht="40.5" customHeight="1">
      <c r="A177" s="49" t="s">
        <v>160</v>
      </c>
      <c r="B177" s="39">
        <f>SUM(B169:B170)</f>
        <v>283</v>
      </c>
    </row>
    <row r="178" spans="1:2" ht="27" customHeight="1">
      <c r="A178" s="29" t="s">
        <v>161</v>
      </c>
      <c r="B178" s="30"/>
    </row>
    <row r="179" spans="1:2" ht="15.75" customHeight="1">
      <c r="A179" s="38" t="s">
        <v>220</v>
      </c>
      <c r="B179" s="115">
        <f>SUM(B180:B182)</f>
        <v>80</v>
      </c>
    </row>
    <row r="180" spans="1:2" ht="27.75" customHeight="1">
      <c r="A180" s="119" t="s">
        <v>93</v>
      </c>
      <c r="B180" s="47">
        <v>35</v>
      </c>
    </row>
    <row r="181" spans="1:2" ht="27" customHeight="1">
      <c r="A181" s="119" t="s">
        <v>94</v>
      </c>
      <c r="B181" s="47">
        <v>25</v>
      </c>
    </row>
    <row r="182" spans="1:2" ht="33.75" customHeight="1">
      <c r="A182" s="119" t="s">
        <v>95</v>
      </c>
      <c r="B182" s="47">
        <v>20</v>
      </c>
    </row>
    <row r="183" spans="1:2" ht="33" customHeight="1">
      <c r="A183" s="38" t="s">
        <v>224</v>
      </c>
      <c r="B183" s="115">
        <f>SUM(B184:B187)</f>
        <v>73</v>
      </c>
    </row>
    <row r="184" spans="1:2" ht="26.25" customHeight="1">
      <c r="A184" s="42" t="s">
        <v>71</v>
      </c>
      <c r="B184" s="32">
        <v>46</v>
      </c>
    </row>
    <row r="185" spans="1:2" ht="26.25" customHeight="1">
      <c r="A185" s="122" t="s">
        <v>72</v>
      </c>
      <c r="B185" s="123">
        <v>8</v>
      </c>
    </row>
    <row r="186" spans="1:2" ht="26.25" customHeight="1">
      <c r="A186" s="122" t="s">
        <v>74</v>
      </c>
      <c r="B186" s="123">
        <v>15</v>
      </c>
    </row>
    <row r="187" spans="1:2" ht="40.5" customHeight="1">
      <c r="A187" s="122" t="s">
        <v>73</v>
      </c>
      <c r="B187" s="123">
        <v>4</v>
      </c>
    </row>
    <row r="188" spans="1:2" ht="42.75" customHeight="1">
      <c r="A188" s="124" t="s">
        <v>112</v>
      </c>
      <c r="B188" s="111">
        <v>5000</v>
      </c>
    </row>
    <row r="189" spans="1:2" ht="25.5" customHeight="1">
      <c r="A189" s="49" t="s">
        <v>166</v>
      </c>
      <c r="B189" s="39">
        <f>SUM(B179+B188+B183)</f>
        <v>5153</v>
      </c>
    </row>
    <row r="190" spans="1:2" ht="15" customHeight="1">
      <c r="A190" s="125" t="s">
        <v>167</v>
      </c>
      <c r="B190" s="126"/>
    </row>
    <row r="191" spans="1:2" ht="17.25" customHeight="1">
      <c r="A191" s="42" t="s">
        <v>113</v>
      </c>
      <c r="B191" s="45">
        <v>40</v>
      </c>
    </row>
    <row r="192" spans="1:2" ht="25.5">
      <c r="A192" s="73" t="s">
        <v>0</v>
      </c>
      <c r="B192" s="45">
        <v>80</v>
      </c>
    </row>
    <row r="193" spans="1:2" ht="12.75">
      <c r="A193" s="49" t="s">
        <v>174</v>
      </c>
      <c r="B193" s="39">
        <f>SUM(B191:B192)</f>
        <v>120</v>
      </c>
    </row>
    <row r="194" spans="1:2" ht="15.75">
      <c r="A194" s="127" t="s">
        <v>175</v>
      </c>
      <c r="B194" s="128">
        <f>SUM(B167+B177+B189+B193)</f>
        <v>5884</v>
      </c>
    </row>
    <row r="195" spans="1:2" ht="16.5">
      <c r="A195" s="129" t="s">
        <v>1</v>
      </c>
      <c r="B195" s="130">
        <f>SUM(B147+B194)</f>
        <v>6084</v>
      </c>
    </row>
    <row r="196" spans="1:2" ht="12.75">
      <c r="A196" s="131" t="s">
        <v>181</v>
      </c>
      <c r="B196" s="132">
        <f>SUM(B155+B161+B164+B170+B179+B183)</f>
        <v>535</v>
      </c>
    </row>
    <row r="197" spans="1:2" ht="15.75" customHeight="1">
      <c r="A197" s="133" t="s">
        <v>177</v>
      </c>
      <c r="B197" s="134">
        <f>SUM(B147)</f>
        <v>200</v>
      </c>
    </row>
    <row r="198" spans="1:2" ht="17.25" customHeight="1">
      <c r="A198" s="131" t="s">
        <v>178</v>
      </c>
      <c r="B198" s="132">
        <f>SUM(B150+B169+B188+B193)</f>
        <v>5349</v>
      </c>
    </row>
    <row r="199" spans="1:2" ht="33.75" customHeight="1">
      <c r="A199" s="135" t="s">
        <v>2</v>
      </c>
      <c r="B199" s="136"/>
    </row>
    <row r="200" spans="1:2" ht="12.75">
      <c r="A200" s="25" t="s">
        <v>199</v>
      </c>
      <c r="B200" s="26"/>
    </row>
    <row r="201" spans="1:2" ht="38.25">
      <c r="A201" s="106" t="s">
        <v>217</v>
      </c>
      <c r="B201" s="45">
        <v>150</v>
      </c>
    </row>
    <row r="202" spans="1:2" ht="12.75">
      <c r="A202" s="27" t="s">
        <v>201</v>
      </c>
      <c r="B202" s="28">
        <f>SUM(B201)</f>
        <v>150</v>
      </c>
    </row>
    <row r="203" spans="1:2" ht="12.75">
      <c r="A203" s="29" t="s">
        <v>144</v>
      </c>
      <c r="B203" s="30"/>
    </row>
    <row r="204" spans="1:2" ht="13.5" customHeight="1">
      <c r="A204" s="29" t="s">
        <v>145</v>
      </c>
      <c r="B204" s="30"/>
    </row>
    <row r="205" spans="1:2" ht="12.75" customHeight="1">
      <c r="A205" s="65" t="s">
        <v>146</v>
      </c>
      <c r="B205" s="137"/>
    </row>
    <row r="206" spans="1:2" ht="12.75" customHeight="1">
      <c r="A206" s="29" t="s">
        <v>147</v>
      </c>
      <c r="B206" s="30"/>
    </row>
    <row r="207" spans="1:2" ht="14.25" customHeight="1">
      <c r="A207" s="88" t="s">
        <v>3</v>
      </c>
      <c r="B207" s="137">
        <f>SUM(B208:B209)</f>
        <v>40</v>
      </c>
    </row>
    <row r="208" spans="1:2" ht="15" customHeight="1">
      <c r="A208" s="119" t="s">
        <v>131</v>
      </c>
      <c r="B208" s="53">
        <v>9</v>
      </c>
    </row>
    <row r="209" spans="1:2" ht="12" customHeight="1">
      <c r="A209" s="42" t="s">
        <v>132</v>
      </c>
      <c r="B209" s="138">
        <v>31</v>
      </c>
    </row>
    <row r="210" spans="1:2" ht="15" customHeight="1">
      <c r="A210" s="88" t="s">
        <v>133</v>
      </c>
      <c r="B210" s="137">
        <f>SUM(B211:B212)</f>
        <v>14</v>
      </c>
    </row>
    <row r="211" spans="1:2" ht="14.25" customHeight="1">
      <c r="A211" s="119" t="s">
        <v>131</v>
      </c>
      <c r="B211" s="53">
        <v>3</v>
      </c>
    </row>
    <row r="212" spans="1:2" ht="13.5" customHeight="1">
      <c r="A212" s="42" t="s">
        <v>37</v>
      </c>
      <c r="B212" s="138">
        <v>11</v>
      </c>
    </row>
    <row r="213" spans="1:2" ht="12" customHeight="1">
      <c r="A213" s="49" t="s">
        <v>158</v>
      </c>
      <c r="B213" s="39">
        <f>SUM(B207+B210)</f>
        <v>54</v>
      </c>
    </row>
    <row r="214" spans="1:2" ht="15.75" customHeight="1">
      <c r="A214" s="49" t="s">
        <v>167</v>
      </c>
      <c r="B214" s="39"/>
    </row>
    <row r="215" spans="1:2" ht="15" customHeight="1">
      <c r="A215" s="49" t="s">
        <v>4</v>
      </c>
      <c r="B215" s="39"/>
    </row>
    <row r="216" spans="1:2" ht="15.75" customHeight="1">
      <c r="A216" s="57" t="s">
        <v>175</v>
      </c>
      <c r="B216" s="28">
        <f>SUM(B205+B213+B215)</f>
        <v>54</v>
      </c>
    </row>
    <row r="217" spans="1:2" ht="16.5" customHeight="1">
      <c r="A217" s="57" t="s">
        <v>5</v>
      </c>
      <c r="B217" s="28">
        <f>SUM(B202+B216)</f>
        <v>204</v>
      </c>
    </row>
    <row r="218" spans="1:2" ht="16.5" customHeight="1">
      <c r="A218" s="37" t="s">
        <v>126</v>
      </c>
      <c r="B218" s="139">
        <f>SUM(B201)</f>
        <v>150</v>
      </c>
    </row>
    <row r="219" spans="1:2" ht="17.25" customHeight="1">
      <c r="A219" s="60" t="s">
        <v>178</v>
      </c>
      <c r="B219" s="103">
        <f>SUM(B205+B213+B215)</f>
        <v>54</v>
      </c>
    </row>
    <row r="220" spans="1:2" ht="51" customHeight="1">
      <c r="A220" s="135" t="s">
        <v>6</v>
      </c>
      <c r="B220" s="136"/>
    </row>
    <row r="221" spans="1:2" ht="21" customHeight="1">
      <c r="A221" s="140" t="s">
        <v>79</v>
      </c>
      <c r="B221" s="141"/>
    </row>
    <row r="222" spans="1:2" ht="25.5" customHeight="1">
      <c r="A222" s="114" t="s">
        <v>125</v>
      </c>
      <c r="B222" s="45">
        <v>15300</v>
      </c>
    </row>
    <row r="223" spans="1:2" ht="52.5" customHeight="1">
      <c r="A223" s="31" t="s">
        <v>134</v>
      </c>
      <c r="B223" s="45">
        <v>1455</v>
      </c>
    </row>
    <row r="224" spans="1:2" ht="51" customHeight="1">
      <c r="A224" s="42" t="s">
        <v>109</v>
      </c>
      <c r="B224" s="45">
        <v>21</v>
      </c>
    </row>
    <row r="225" spans="1:2" ht="16.5" customHeight="1">
      <c r="A225" s="38" t="s">
        <v>80</v>
      </c>
      <c r="B225" s="142">
        <f>SUM(B222:B224)</f>
        <v>16776</v>
      </c>
    </row>
    <row r="226" spans="1:2" s="2" customFormat="1" ht="18.75" customHeight="1">
      <c r="A226" s="143" t="s">
        <v>216</v>
      </c>
      <c r="B226" s="144"/>
    </row>
    <row r="227" spans="1:2" s="2" customFormat="1" ht="38.25" customHeight="1">
      <c r="A227" s="31" t="s">
        <v>60</v>
      </c>
      <c r="B227" s="45">
        <v>0</v>
      </c>
    </row>
    <row r="228" spans="1:2" s="2" customFormat="1" ht="15.75" customHeight="1">
      <c r="A228" s="114" t="s">
        <v>61</v>
      </c>
      <c r="B228" s="47">
        <v>110</v>
      </c>
    </row>
    <row r="229" spans="1:2" ht="24.75" customHeight="1">
      <c r="A229" s="31" t="s">
        <v>62</v>
      </c>
      <c r="B229" s="47">
        <v>0</v>
      </c>
    </row>
    <row r="230" spans="1:2" ht="47.25" customHeight="1">
      <c r="A230" s="31" t="s">
        <v>63</v>
      </c>
      <c r="B230" s="47"/>
    </row>
    <row r="231" spans="1:2" ht="28.5" customHeight="1">
      <c r="A231" s="145" t="s">
        <v>218</v>
      </c>
      <c r="B231" s="39">
        <f>SUM(B227:B230)</f>
        <v>110</v>
      </c>
    </row>
    <row r="232" spans="1:2" ht="18" customHeight="1">
      <c r="A232" s="29" t="s">
        <v>144</v>
      </c>
      <c r="B232" s="30"/>
    </row>
    <row r="233" spans="1:2" ht="16.5" customHeight="1">
      <c r="A233" s="29" t="s">
        <v>159</v>
      </c>
      <c r="B233" s="30"/>
    </row>
    <row r="234" spans="1:2" ht="39.75" customHeight="1">
      <c r="A234" s="146" t="s">
        <v>41</v>
      </c>
      <c r="B234" s="47">
        <v>30</v>
      </c>
    </row>
    <row r="235" spans="1:2" s="7" customFormat="1" ht="39.75" customHeight="1">
      <c r="A235" s="42" t="s">
        <v>42</v>
      </c>
      <c r="B235" s="47">
        <v>43</v>
      </c>
    </row>
    <row r="236" spans="1:2" ht="25.5">
      <c r="A236" s="42" t="s">
        <v>43</v>
      </c>
      <c r="B236" s="47">
        <v>360</v>
      </c>
    </row>
    <row r="237" spans="1:2" ht="38.25" customHeight="1">
      <c r="A237" s="42" t="s">
        <v>44</v>
      </c>
      <c r="B237" s="47">
        <v>87</v>
      </c>
    </row>
    <row r="238" spans="1:2" ht="38.25">
      <c r="A238" s="42" t="s">
        <v>45</v>
      </c>
      <c r="B238" s="47">
        <v>30</v>
      </c>
    </row>
    <row r="239" spans="1:2" ht="27" customHeight="1">
      <c r="A239" s="42" t="s">
        <v>46</v>
      </c>
      <c r="B239" s="47">
        <v>40</v>
      </c>
    </row>
    <row r="240" spans="1:2" ht="26.25" customHeight="1">
      <c r="A240" s="52" t="s">
        <v>57</v>
      </c>
      <c r="B240" s="47">
        <v>30</v>
      </c>
    </row>
    <row r="241" spans="1:2" ht="27" customHeight="1">
      <c r="A241" s="42" t="s">
        <v>47</v>
      </c>
      <c r="B241" s="47">
        <v>179</v>
      </c>
    </row>
    <row r="242" spans="1:2" ht="27.75" customHeight="1">
      <c r="A242" s="42" t="s">
        <v>48</v>
      </c>
      <c r="B242" s="47">
        <v>287</v>
      </c>
    </row>
    <row r="243" spans="1:2" ht="27.75" customHeight="1">
      <c r="A243" s="42" t="s">
        <v>49</v>
      </c>
      <c r="B243" s="47">
        <v>506</v>
      </c>
    </row>
    <row r="244" spans="1:2" ht="27.75" customHeight="1">
      <c r="A244" s="147" t="s">
        <v>53</v>
      </c>
      <c r="B244" s="47">
        <v>25</v>
      </c>
    </row>
    <row r="245" spans="1:2" ht="26.25" customHeight="1">
      <c r="A245" s="42" t="s">
        <v>54</v>
      </c>
      <c r="B245" s="47">
        <v>25</v>
      </c>
    </row>
    <row r="246" spans="1:2" ht="28.5" customHeight="1">
      <c r="A246" s="42" t="s">
        <v>55</v>
      </c>
      <c r="B246" s="47">
        <v>80</v>
      </c>
    </row>
    <row r="247" spans="1:2" ht="39.75" customHeight="1">
      <c r="A247" s="42" t="s">
        <v>50</v>
      </c>
      <c r="B247" s="47">
        <v>185</v>
      </c>
    </row>
    <row r="248" spans="1:2" ht="25.5" customHeight="1">
      <c r="A248" s="146" t="s">
        <v>39</v>
      </c>
      <c r="B248" s="47">
        <v>25</v>
      </c>
    </row>
    <row r="249" spans="1:2" ht="25.5" customHeight="1">
      <c r="A249" s="146" t="s">
        <v>40</v>
      </c>
      <c r="B249" s="47">
        <v>25</v>
      </c>
    </row>
    <row r="250" spans="1:2" ht="44.25" customHeight="1">
      <c r="A250" s="42" t="s">
        <v>56</v>
      </c>
      <c r="B250" s="47">
        <v>35</v>
      </c>
    </row>
    <row r="251" spans="1:2" ht="28.5" customHeight="1">
      <c r="A251" s="42" t="s">
        <v>51</v>
      </c>
      <c r="B251" s="47">
        <v>10</v>
      </c>
    </row>
    <row r="252" spans="1:2" ht="27.75" customHeight="1">
      <c r="A252" s="147" t="s">
        <v>52</v>
      </c>
      <c r="B252" s="47">
        <v>9</v>
      </c>
    </row>
    <row r="253" spans="1:2" ht="25.5" customHeight="1">
      <c r="A253" s="148" t="s">
        <v>128</v>
      </c>
      <c r="B253" s="45">
        <v>130</v>
      </c>
    </row>
    <row r="254" spans="1:2" ht="49.5" customHeight="1">
      <c r="A254" s="46" t="s">
        <v>105</v>
      </c>
      <c r="B254" s="47">
        <v>18</v>
      </c>
    </row>
    <row r="255" spans="1:2" ht="60.75" customHeight="1">
      <c r="A255" s="42" t="s">
        <v>106</v>
      </c>
      <c r="B255" s="47">
        <v>10</v>
      </c>
    </row>
    <row r="256" spans="1:2" ht="24.75" customHeight="1">
      <c r="A256" s="49" t="s">
        <v>160</v>
      </c>
      <c r="B256" s="39">
        <f>SUM(B234:B255)</f>
        <v>2169</v>
      </c>
    </row>
    <row r="257" spans="1:2" ht="16.5" customHeight="1">
      <c r="A257" s="29" t="s">
        <v>167</v>
      </c>
      <c r="B257" s="30"/>
    </row>
    <row r="258" spans="1:2" ht="43.5" customHeight="1">
      <c r="A258" s="42" t="s">
        <v>75</v>
      </c>
      <c r="B258" s="45">
        <v>1</v>
      </c>
    </row>
    <row r="259" spans="1:2" ht="90.75" customHeight="1">
      <c r="A259" s="42" t="s">
        <v>58</v>
      </c>
      <c r="B259" s="45">
        <v>2</v>
      </c>
    </row>
    <row r="260" spans="1:2" ht="43.5" customHeight="1">
      <c r="A260" s="42" t="s">
        <v>136</v>
      </c>
      <c r="B260" s="45">
        <v>18</v>
      </c>
    </row>
    <row r="261" spans="1:2" ht="20.25" customHeight="1">
      <c r="A261" s="65" t="s">
        <v>59</v>
      </c>
      <c r="B261" s="45">
        <v>2</v>
      </c>
    </row>
    <row r="262" spans="1:2" ht="15.75" customHeight="1">
      <c r="A262" s="65" t="s">
        <v>7</v>
      </c>
      <c r="B262" s="45">
        <v>350</v>
      </c>
    </row>
    <row r="263" spans="1:2" ht="18" customHeight="1">
      <c r="A263" s="49" t="s">
        <v>174</v>
      </c>
      <c r="B263" s="39">
        <f>SUM(B258:B262)</f>
        <v>373</v>
      </c>
    </row>
    <row r="264" spans="1:2" ht="17.25" customHeight="1">
      <c r="A264" s="149" t="s">
        <v>175</v>
      </c>
      <c r="B264" s="67">
        <f>SUM(B256+B263)</f>
        <v>2542</v>
      </c>
    </row>
    <row r="265" spans="1:2" ht="17.25" customHeight="1">
      <c r="A265" s="66" t="s">
        <v>8</v>
      </c>
      <c r="B265" s="59">
        <f>SUM(B225+B231+B264)</f>
        <v>19428</v>
      </c>
    </row>
    <row r="266" spans="1:2" ht="18" customHeight="1">
      <c r="A266" s="150" t="s">
        <v>177</v>
      </c>
      <c r="B266" s="61">
        <f>B222+B223</f>
        <v>16755</v>
      </c>
    </row>
    <row r="267" spans="1:2" ht="18" customHeight="1">
      <c r="A267" s="68" t="s">
        <v>178</v>
      </c>
      <c r="B267" s="103">
        <f>SUM(B224+B231+B264)</f>
        <v>2673</v>
      </c>
    </row>
    <row r="268" spans="1:2" ht="35.25" customHeight="1">
      <c r="A268" s="135" t="s">
        <v>9</v>
      </c>
      <c r="B268" s="136"/>
    </row>
    <row r="269" spans="1:2" ht="19.5" customHeight="1">
      <c r="A269" s="143" t="s">
        <v>192</v>
      </c>
      <c r="B269" s="144"/>
    </row>
    <row r="270" spans="1:2" ht="16.5" customHeight="1">
      <c r="A270" s="73" t="s">
        <v>10</v>
      </c>
      <c r="B270" s="151">
        <v>31982</v>
      </c>
    </row>
    <row r="271" spans="1:2" ht="16.5" customHeight="1">
      <c r="A271" s="49" t="s">
        <v>198</v>
      </c>
      <c r="B271" s="28">
        <f>SUM(B270:B270)</f>
        <v>31982</v>
      </c>
    </row>
    <row r="272" spans="1:2" ht="15.75" customHeight="1">
      <c r="A272" s="25" t="s">
        <v>199</v>
      </c>
      <c r="B272" s="26"/>
    </row>
    <row r="273" spans="1:2" ht="15.75" customHeight="1">
      <c r="A273" s="114"/>
      <c r="B273" s="45"/>
    </row>
    <row r="274" spans="1:2" ht="40.5" customHeight="1">
      <c r="A274" s="49" t="s">
        <v>218</v>
      </c>
      <c r="B274" s="28">
        <f>SUM(B273:B273)</f>
        <v>0</v>
      </c>
    </row>
    <row r="275" spans="1:2" ht="24" customHeight="1">
      <c r="A275" s="29" t="s">
        <v>167</v>
      </c>
      <c r="B275" s="30"/>
    </row>
    <row r="276" spans="1:2" ht="33" customHeight="1">
      <c r="A276" s="114" t="s">
        <v>135</v>
      </c>
      <c r="B276" s="45">
        <v>2800</v>
      </c>
    </row>
    <row r="277" spans="1:2" ht="27.75" customHeight="1">
      <c r="A277" s="149" t="s">
        <v>175</v>
      </c>
      <c r="B277" s="67">
        <f>SUM(B274+B276)</f>
        <v>2800</v>
      </c>
    </row>
    <row r="278" spans="1:2" ht="31.5" customHeight="1">
      <c r="A278" s="66" t="s">
        <v>11</v>
      </c>
      <c r="B278" s="59">
        <f>SUM(B271+B277)</f>
        <v>34782</v>
      </c>
    </row>
    <row r="279" spans="1:2" ht="20.25" customHeight="1">
      <c r="A279" s="152" t="s">
        <v>126</v>
      </c>
      <c r="B279" s="153">
        <f>SUM(B276)</f>
        <v>2800</v>
      </c>
    </row>
    <row r="280" spans="1:2" ht="22.5" customHeight="1">
      <c r="A280" s="154" t="s">
        <v>12</v>
      </c>
      <c r="B280" s="61">
        <f>SUM(B270)</f>
        <v>31982</v>
      </c>
    </row>
    <row r="281" spans="1:2" ht="45" customHeight="1">
      <c r="A281" s="135" t="s">
        <v>13</v>
      </c>
      <c r="B281" s="136"/>
    </row>
    <row r="282" spans="1:2" ht="12.75">
      <c r="A282" s="143" t="s">
        <v>192</v>
      </c>
      <c r="B282" s="144"/>
    </row>
    <row r="283" spans="1:2" ht="50.25" customHeight="1">
      <c r="A283" s="155" t="s">
        <v>77</v>
      </c>
      <c r="B283" s="151">
        <v>180</v>
      </c>
    </row>
    <row r="284" spans="1:2" ht="33.75" customHeight="1">
      <c r="A284" s="156" t="s">
        <v>14</v>
      </c>
      <c r="B284" s="86">
        <v>1832</v>
      </c>
    </row>
    <row r="285" spans="1:2" ht="30.75" customHeight="1">
      <c r="A285" s="156" t="s">
        <v>14</v>
      </c>
      <c r="B285" s="86">
        <v>3853</v>
      </c>
    </row>
    <row r="286" spans="1:2" ht="19.5" customHeight="1">
      <c r="A286" s="57" t="s">
        <v>198</v>
      </c>
      <c r="B286" s="28">
        <f>SUM(B283:B285)</f>
        <v>5865</v>
      </c>
    </row>
    <row r="287" spans="1:2" ht="14.25" customHeight="1">
      <c r="A287" s="143" t="s">
        <v>216</v>
      </c>
      <c r="B287" s="144"/>
    </row>
    <row r="288" spans="1:2" ht="30">
      <c r="A288" s="157" t="s">
        <v>120</v>
      </c>
      <c r="B288" s="158">
        <v>11127</v>
      </c>
    </row>
    <row r="289" spans="1:2" ht="30">
      <c r="A289" s="157" t="s">
        <v>121</v>
      </c>
      <c r="B289" s="158">
        <v>3910</v>
      </c>
    </row>
    <row r="290" spans="1:2" ht="30">
      <c r="A290" s="157" t="s">
        <v>122</v>
      </c>
      <c r="B290" s="158">
        <v>12000</v>
      </c>
    </row>
    <row r="291" spans="1:2" ht="30">
      <c r="A291" s="157" t="s">
        <v>123</v>
      </c>
      <c r="B291" s="158">
        <v>13657</v>
      </c>
    </row>
    <row r="292" spans="1:2" ht="30">
      <c r="A292" s="157" t="s">
        <v>124</v>
      </c>
      <c r="B292" s="158">
        <v>2000</v>
      </c>
    </row>
    <row r="293" spans="1:2" ht="60">
      <c r="A293" s="159" t="s">
        <v>15</v>
      </c>
      <c r="B293" s="158">
        <v>22000</v>
      </c>
    </row>
    <row r="294" spans="1:2" ht="12.75" customHeight="1">
      <c r="A294" s="149" t="s">
        <v>218</v>
      </c>
      <c r="B294" s="160">
        <f>SUM(B288:B293)</f>
        <v>64694</v>
      </c>
    </row>
    <row r="295" spans="1:2" ht="12.75">
      <c r="A295" s="29" t="s">
        <v>144</v>
      </c>
      <c r="B295" s="30"/>
    </row>
    <row r="296" spans="1:2" ht="12.75">
      <c r="A296" s="161" t="s">
        <v>137</v>
      </c>
      <c r="B296" s="162"/>
    </row>
    <row r="297" spans="1:2" ht="12.75">
      <c r="A297" s="163" t="s">
        <v>138</v>
      </c>
      <c r="B297" s="164">
        <v>2735</v>
      </c>
    </row>
    <row r="298" spans="1:2" ht="12.75">
      <c r="A298" s="165" t="s">
        <v>158</v>
      </c>
      <c r="B298" s="166">
        <f>SUM(B297)</f>
        <v>2735</v>
      </c>
    </row>
    <row r="299" spans="1:2" ht="12.75">
      <c r="A299" s="125" t="s">
        <v>159</v>
      </c>
      <c r="B299" s="126"/>
    </row>
    <row r="300" spans="1:2" ht="25.5" customHeight="1">
      <c r="A300" s="73" t="s">
        <v>16</v>
      </c>
      <c r="B300" s="45">
        <v>500</v>
      </c>
    </row>
    <row r="301" spans="1:2" ht="27.75" customHeight="1">
      <c r="A301" s="42" t="s">
        <v>127</v>
      </c>
      <c r="B301" s="45">
        <v>1300</v>
      </c>
    </row>
    <row r="302" spans="1:2" ht="29.25" customHeight="1">
      <c r="A302" s="49" t="s">
        <v>160</v>
      </c>
      <c r="B302" s="39">
        <f>SUM(B300:B301)</f>
        <v>1800</v>
      </c>
    </row>
    <row r="303" spans="1:2" ht="28.5" customHeight="1">
      <c r="A303" s="29" t="s">
        <v>17</v>
      </c>
      <c r="B303" s="30"/>
    </row>
    <row r="304" spans="1:2" ht="26.25" customHeight="1">
      <c r="A304" s="155" t="s">
        <v>18</v>
      </c>
      <c r="B304" s="45">
        <v>77.3</v>
      </c>
    </row>
    <row r="305" spans="1:2" ht="25.5" customHeight="1">
      <c r="A305" s="155" t="s">
        <v>19</v>
      </c>
      <c r="B305" s="45">
        <v>36.6</v>
      </c>
    </row>
    <row r="306" spans="1:2" ht="12.75" customHeight="1">
      <c r="A306" s="167" t="s">
        <v>20</v>
      </c>
      <c r="B306" s="45">
        <v>163.2</v>
      </c>
    </row>
    <row r="307" spans="1:2" ht="27" customHeight="1">
      <c r="A307" s="167" t="s">
        <v>23</v>
      </c>
      <c r="B307" s="45">
        <v>97.1</v>
      </c>
    </row>
    <row r="308" spans="1:2" ht="15" customHeight="1">
      <c r="A308" s="167" t="s">
        <v>24</v>
      </c>
      <c r="B308" s="45">
        <v>52</v>
      </c>
    </row>
    <row r="309" spans="1:2" ht="26.25" customHeight="1">
      <c r="A309" s="48" t="s">
        <v>25</v>
      </c>
      <c r="B309" s="45">
        <v>31.2</v>
      </c>
    </row>
    <row r="310" spans="1:2" ht="25.5">
      <c r="A310" s="48" t="s">
        <v>26</v>
      </c>
      <c r="B310" s="45">
        <v>5.8</v>
      </c>
    </row>
    <row r="311" spans="1:2" ht="25.5" customHeight="1">
      <c r="A311" s="155" t="s">
        <v>27</v>
      </c>
      <c r="B311" s="45">
        <v>98.2</v>
      </c>
    </row>
    <row r="312" spans="1:2" ht="12.75" customHeight="1">
      <c r="A312" s="155" t="s">
        <v>28</v>
      </c>
      <c r="B312" s="45">
        <v>36.7</v>
      </c>
    </row>
    <row r="313" spans="1:2" ht="14.25" customHeight="1">
      <c r="A313" s="155" t="s">
        <v>29</v>
      </c>
      <c r="B313" s="45">
        <v>207.1</v>
      </c>
    </row>
    <row r="314" spans="1:2" ht="15" customHeight="1">
      <c r="A314" s="155" t="s">
        <v>30</v>
      </c>
      <c r="B314" s="45">
        <v>122.6</v>
      </c>
    </row>
    <row r="315" spans="1:2" ht="25.5">
      <c r="A315" s="155" t="s">
        <v>31</v>
      </c>
      <c r="B315" s="45">
        <v>56</v>
      </c>
    </row>
    <row r="316" spans="1:2" ht="25.5">
      <c r="A316" s="48" t="s">
        <v>21</v>
      </c>
      <c r="B316" s="45">
        <v>19.5</v>
      </c>
    </row>
    <row r="317" spans="1:2" ht="25.5">
      <c r="A317" s="48" t="s">
        <v>76</v>
      </c>
      <c r="B317" s="45">
        <v>7.7</v>
      </c>
    </row>
    <row r="318" spans="1:2" ht="12.75">
      <c r="A318" s="49" t="s">
        <v>174</v>
      </c>
      <c r="B318" s="39">
        <f>SUM(B304:B317)</f>
        <v>1011.0000000000002</v>
      </c>
    </row>
    <row r="319" spans="1:2" ht="15.75">
      <c r="A319" s="66" t="s">
        <v>175</v>
      </c>
      <c r="B319" s="28">
        <f>SUM(B297+B302+B318)</f>
        <v>5546</v>
      </c>
    </row>
    <row r="320" spans="1:2" ht="15.75">
      <c r="A320" s="66" t="s">
        <v>32</v>
      </c>
      <c r="B320" s="28">
        <f>SUM(B286+B294+B319)</f>
        <v>76105</v>
      </c>
    </row>
    <row r="321" spans="1:2" ht="12.75">
      <c r="A321" s="168" t="s">
        <v>12</v>
      </c>
      <c r="B321" s="139">
        <f>SUM(B293)</f>
        <v>22000</v>
      </c>
    </row>
    <row r="322" spans="1:2" ht="12.75">
      <c r="A322" s="68" t="s">
        <v>178</v>
      </c>
      <c r="B322" s="139">
        <f>B320-B293</f>
        <v>54105</v>
      </c>
    </row>
    <row r="323" spans="1:2" ht="16.5">
      <c r="A323" s="169" t="s">
        <v>33</v>
      </c>
      <c r="B323" s="26">
        <f>SUM(B53+B62+B77+B92+B137+B195+B217+B265+B278+B320)</f>
        <v>162431</v>
      </c>
    </row>
    <row r="324" spans="1:2" ht="12.75">
      <c r="A324" s="170" t="s">
        <v>181</v>
      </c>
      <c r="B324" s="171">
        <f>B63+B138+B196</f>
        <v>18692</v>
      </c>
    </row>
    <row r="325" spans="1:2" ht="12.75">
      <c r="A325" s="172" t="s">
        <v>177</v>
      </c>
      <c r="B325" s="171">
        <f>B54+B197+B218+B266</f>
        <v>17795</v>
      </c>
    </row>
    <row r="326" spans="1:2" ht="25.5">
      <c r="A326" s="173" t="s">
        <v>34</v>
      </c>
      <c r="B326" s="171">
        <f>B280+B293</f>
        <v>53982</v>
      </c>
    </row>
    <row r="327" spans="1:2" ht="13.5" thickBot="1">
      <c r="A327" s="174" t="s">
        <v>35</v>
      </c>
      <c r="B327" s="175">
        <f>SUM(B55+B78+B93+B143+B198+B219+B267+B322)</f>
        <v>69162</v>
      </c>
    </row>
    <row r="328" spans="1:2" ht="14.25">
      <c r="A328" s="13"/>
      <c r="B328" s="13"/>
    </row>
    <row r="329" spans="1:2" ht="14.25">
      <c r="A329" s="15"/>
      <c r="B329" s="15"/>
    </row>
    <row r="330" spans="1:2" ht="14.25">
      <c r="A330" s="16"/>
      <c r="B330" s="16"/>
    </row>
    <row r="331" spans="1:2" ht="14.25">
      <c r="A331" s="13"/>
      <c r="B331" s="13"/>
    </row>
    <row r="332" spans="1:2" ht="14.25">
      <c r="A332" s="15"/>
      <c r="B332" s="15"/>
    </row>
    <row r="333" spans="1:2" ht="14.25">
      <c r="A333" s="16"/>
      <c r="B333" s="16"/>
    </row>
    <row r="334" spans="1:2" ht="15.75">
      <c r="A334" s="8"/>
      <c r="B334" s="9"/>
    </row>
    <row r="335" ht="12.75">
      <c r="B335" s="11"/>
    </row>
    <row r="336" spans="1:2" ht="15.75">
      <c r="A336" s="10"/>
      <c r="B336" s="11"/>
    </row>
    <row r="337" spans="1:2" ht="15.75">
      <c r="A337" s="10"/>
      <c r="B337" s="11"/>
    </row>
    <row r="338" spans="1:2" ht="14.25">
      <c r="A338" s="12"/>
      <c r="B338" s="11"/>
    </row>
    <row r="339" ht="12.75">
      <c r="B339" s="2"/>
    </row>
  </sheetData>
  <sheetProtection selectLockedCells="1" selectUnlockedCells="1"/>
  <mergeCells count="58">
    <mergeCell ref="A303:B303"/>
    <mergeCell ref="A269:B269"/>
    <mergeCell ref="A332:B332"/>
    <mergeCell ref="A333:B333"/>
    <mergeCell ref="A330:B330"/>
    <mergeCell ref="A282:B282"/>
    <mergeCell ref="A287:B287"/>
    <mergeCell ref="A295:B295"/>
    <mergeCell ref="A299:B299"/>
    <mergeCell ref="A178:B178"/>
    <mergeCell ref="A220:B220"/>
    <mergeCell ref="A329:B329"/>
    <mergeCell ref="A226:B226"/>
    <mergeCell ref="A232:B232"/>
    <mergeCell ref="A233:B233"/>
    <mergeCell ref="A257:B257"/>
    <mergeCell ref="A281:B281"/>
    <mergeCell ref="A168:B168"/>
    <mergeCell ref="A190:B190"/>
    <mergeCell ref="A199:B199"/>
    <mergeCell ref="A203:B203"/>
    <mergeCell ref="A204:B204"/>
    <mergeCell ref="A206:B206"/>
    <mergeCell ref="A275:B275"/>
    <mergeCell ref="A124:B124"/>
    <mergeCell ref="A132:B132"/>
    <mergeCell ref="A144:B144"/>
    <mergeCell ref="A145:B145"/>
    <mergeCell ref="A268:B268"/>
    <mergeCell ref="A148:B148"/>
    <mergeCell ref="A149:B149"/>
    <mergeCell ref="A95:B95"/>
    <mergeCell ref="A107:B107"/>
    <mergeCell ref="A108:B108"/>
    <mergeCell ref="A110:B110"/>
    <mergeCell ref="A58:B58"/>
    <mergeCell ref="A65:B65"/>
    <mergeCell ref="A66:B66"/>
    <mergeCell ref="A94:B94"/>
    <mergeCell ref="A67:B67"/>
    <mergeCell ref="A69:B69"/>
    <mergeCell ref="A72:B72"/>
    <mergeCell ref="A80:B80"/>
    <mergeCell ref="A82:B82"/>
    <mergeCell ref="A83:B83"/>
    <mergeCell ref="A34:B34"/>
    <mergeCell ref="A40:B40"/>
    <mergeCell ref="A56:B56"/>
    <mergeCell ref="A57:B57"/>
    <mergeCell ref="A14:B14"/>
    <mergeCell ref="A15:B15"/>
    <mergeCell ref="A17:B17"/>
    <mergeCell ref="A25:B25"/>
    <mergeCell ref="A11:B11"/>
    <mergeCell ref="A2:B2"/>
    <mergeCell ref="A3:B3"/>
    <mergeCell ref="A5:A9"/>
    <mergeCell ref="B5:B9"/>
  </mergeCells>
  <printOptions horizontalCentered="1"/>
  <pageMargins left="0.19652777777777777" right="0.07847222222222222" top="0.19652777777777777" bottom="0.19652777777777777" header="0.5118055555555555" footer="0.511805555555555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BUGET</cp:lastModifiedBy>
  <cp:lastPrinted>2018-01-31T13:20:42Z</cp:lastPrinted>
  <dcterms:created xsi:type="dcterms:W3CDTF">2018-01-31T13:03:18Z</dcterms:created>
  <dcterms:modified xsi:type="dcterms:W3CDTF">2018-01-31T13:20:44Z</dcterms:modified>
  <cp:category/>
  <cp:version/>
  <cp:contentType/>
  <cp:contentStatus/>
</cp:coreProperties>
</file>