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CHETA pe ani" sheetId="1" r:id="rId1"/>
  </sheets>
  <externalReferences>
    <externalReference r:id="rId4"/>
  </externalReferences>
  <definedNames>
    <definedName name="_xlnm.Print_Area" localSheetId="0">'MACHETA pe ani'!$A$1:$F$369</definedName>
    <definedName name="_xlnm.Print_Titles" localSheetId="0">'MACHETA pe ani'!$5:$10</definedName>
    <definedName name="Excel_BuiltIn_Database">#REF!</definedName>
    <definedName name="Excel_BuiltIn_Print_Area" localSheetId="0">'MACHETA pe ani'!$A$1:$F$365</definedName>
    <definedName name="Excel_BuiltIn__FilterDatabase" localSheetId="0">'MACHETA pe ani'!$A$5:$E$5</definedName>
    <definedName name="OLE_LINK5" localSheetId="0">'MACHETA pe ani'!$A$323</definedName>
  </definedNames>
  <calcPr fullCalcOnLoad="1"/>
</workbook>
</file>

<file path=xl/sharedStrings.xml><?xml version="1.0" encoding="utf-8"?>
<sst xmlns="http://schemas.openxmlformats.org/spreadsheetml/2006/main" count="351" uniqueCount="261">
  <si>
    <t xml:space="preserve">U.A.T JUDETUL BRAILA </t>
  </si>
  <si>
    <t xml:space="preserve">PROGRAMUL DE INVESTIŢII PUBLICE </t>
  </si>
  <si>
    <t>PE ANUL 2019 SI ESTIMARI PE ANII 2020-2022</t>
  </si>
  <si>
    <t xml:space="preserve">mii lei </t>
  </si>
  <si>
    <t xml:space="preserve">DENUMIRE  OBIECTIV DE INVESTITII </t>
  </si>
  <si>
    <t xml:space="preserve">VALOAREA OBIECTIVULUI DE INVESTITII  AFERENT BUGET 2019 </t>
  </si>
  <si>
    <t xml:space="preserve"> ESTIMARI 2020</t>
  </si>
  <si>
    <t xml:space="preserve"> ESTIMARI 2021</t>
  </si>
  <si>
    <t>ESTIMARI 2022</t>
  </si>
  <si>
    <t xml:space="preserve">CAPITOLUL 51.02 Autoritati publice si actiuni externe  </t>
  </si>
  <si>
    <t>A.Obiective (proiecte) de investitii in continuare</t>
  </si>
  <si>
    <t>Proiect " Calitate si performanta in administratia public din Judetul Braila", pe care CJ Braila il va derula in cadrul Programului  Operational Capacitate Administrativa 2014-2020</t>
  </si>
  <si>
    <t>TOTAL A. Obiective (proiecte) de investiţii in continuare</t>
  </si>
  <si>
    <t>B.Obiective (proiecte) de investitii noi</t>
  </si>
  <si>
    <t>Proiect " Strategia de dezvoltare a judetului Braila 2021-2027", pe care CJ Braila il va derula in cadrul Programului  Operational Capacitate Administrativa 2014-2020</t>
  </si>
  <si>
    <t>TOTAL B.Obiective (proiecte) de investitii noi</t>
  </si>
  <si>
    <t>C. Alte cheltuieli de investiţii , DIN CARE :</t>
  </si>
  <si>
    <t xml:space="preserve">a. Achizitii de imobile </t>
  </si>
  <si>
    <t xml:space="preserve">TOTAL a. Achizitii de imobile </t>
  </si>
  <si>
    <t>b. dotari independente</t>
  </si>
  <si>
    <t>Dotari aparat specialitate,  DIN CARE :</t>
  </si>
  <si>
    <t xml:space="preserve">Laptop </t>
  </si>
  <si>
    <t>Licente software</t>
  </si>
  <si>
    <t>Multifunctional A3 Laser color</t>
  </si>
  <si>
    <t>Scanner profesional A4/A3 cu ADF</t>
  </si>
  <si>
    <t>Imprimanta laser color A4</t>
  </si>
  <si>
    <t>TOTAL b. dotari independente</t>
  </si>
  <si>
    <t>c. cheltuieli aferente studiilor de fezabilitate si alte studii</t>
  </si>
  <si>
    <t>Consolidare si reabilitare imobil Calea Calarasilor nr. 29, Braila-elaborare documentatii avize, acorduri, PAC, POE, PTHE, asistenta tehnica</t>
  </si>
  <si>
    <t xml:space="preserve">Consolidare si reabilitare imobil Calea Calarasilor nr. 29, Braila- verificare tehnica a PAC, POE, PTHE, documentatiilor avize, acorduri </t>
  </si>
  <si>
    <t>Reabilitare racord alimentare apa incendiu de la gospodaria de apa la distribuitorul din camera pompierului si instalatie interioara de incendiu (hidranti, sprinklere, drencere) la Casa de Cultura pentru Tineret Braila  - DTAC + documentatii avize, acorduri +PT+DE+CS+Verificare Tehnica PT</t>
  </si>
  <si>
    <t>Servicii intocmire teme de proiectare pentru documentatiile tehnico-economice</t>
  </si>
  <si>
    <t>Servicii de proiectare cladiri din patrimoniul CJ Braila</t>
  </si>
  <si>
    <t>Audit energetic + intocmire certificat de performanta energetica, cladiri din patrimoniu CJBraila;</t>
  </si>
  <si>
    <t>TOTAL c. cheltuieli aferente studiilor de fezabilitate si alte studii</t>
  </si>
  <si>
    <t>d. cheltuieli privind consolidarile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</si>
  <si>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</si>
  <si>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Executie lucrari -Consolidare si reabilitare imobil Calea Calarasilor nr. 29, Braila</t>
  </si>
  <si>
    <t>Executie lucrari de consolidare si reabilitare cladiri din patrimoniul CJ Braila</t>
  </si>
  <si>
    <t xml:space="preserve"> Total d. cheltuieli privind consolidarile</t>
  </si>
  <si>
    <t>e. alte cheltuieli asimilate investitiilor</t>
  </si>
  <si>
    <t>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</si>
  <si>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Servicii supraveghere-Executie lucrari -Consolidare si reabilitare imobil Calea calarasilor nr.29, Braila</t>
  </si>
  <si>
    <t>Taxe, avize, cote legale - Consolidare si reabilitare imobil Calea calarasilor nr.29, Braila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</si>
  <si>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</si>
  <si>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</si>
  <si>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</si>
  <si>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</si>
  <si>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t>Transferuri interne asociatiile de dezvoltare intercomunitara ADR SE</t>
  </si>
  <si>
    <t>Total e. alte cheltuieli asimilate investitiilor</t>
  </si>
  <si>
    <t xml:space="preserve">TOTAL C. Alte cheltuieli de investiţii </t>
  </si>
  <si>
    <t xml:space="preserve">TOTAL A+B+C CAPITOLUL 51.02, din care : </t>
  </si>
  <si>
    <t xml:space="preserve"> 55 Transferuri interne</t>
  </si>
  <si>
    <t>58 Programe din Fondul Social European (FSE)</t>
  </si>
  <si>
    <t>71 Active nefinanciare</t>
  </si>
  <si>
    <t xml:space="preserve">CAPITOLUL 54.02 Alte servicii publice generale </t>
  </si>
  <si>
    <t>Server de date</t>
  </si>
  <si>
    <t>Licenta Windows si Microsoft Office</t>
  </si>
  <si>
    <t>TOTAL Capitolul 54.02 C, din care :</t>
  </si>
  <si>
    <t xml:space="preserve"> 51.02 Transferuri de capital</t>
  </si>
  <si>
    <t xml:space="preserve">CAPITOLUL 60.02 Aparare - Centrul Militar Judetean Braila </t>
  </si>
  <si>
    <t>Autoturism Dacia Duster 4x4 motorina</t>
  </si>
  <si>
    <t>Laptop Lenovo</t>
  </si>
  <si>
    <t>Sistem alarma efractie cu senzor de miscare</t>
  </si>
  <si>
    <t>Sistem avertizare incendiu</t>
  </si>
  <si>
    <t>Extindere retea sisteme audio-video</t>
  </si>
  <si>
    <t>Sistem de calcul cu licenta sistem de operare</t>
  </si>
  <si>
    <t>Multufunctional</t>
  </si>
  <si>
    <t xml:space="preserve">Proiectare pavilion D, E (acoperis), parcarea imobilului din Soseaua Buzaului nr.5 </t>
  </si>
  <si>
    <t>Executie lucrari - Consolidarea si reabilitarea imobilului din Soseaua Buzaului nr.5 - Centrul Militar Judetean - Corp B - Sediu Administrativ</t>
  </si>
  <si>
    <t>Lucrari de investitii parcare (copertina+platforma)</t>
  </si>
  <si>
    <t>Taxe,avize, cote legale Consolidarea si reabilitarea imobilului din Soseaua Buzaului nr.5 - Centrul Militar Judetean - Corp B - Sediu Administrativ</t>
  </si>
  <si>
    <t>Servicii de supraveghere executie lucrari - Consolidarea si reabilitarea imobilului din Soseaua Buzaului nr.5 - Centrul Militar Judetean - Corp B - Sediu Administrativ</t>
  </si>
  <si>
    <t xml:space="preserve"> Total e. alte cheltuieli asimilate investitiilor</t>
  </si>
  <si>
    <t>TOTAL CAPITOLUL 60.02 A+B+C, din care :</t>
  </si>
  <si>
    <t xml:space="preserve">CAPITOLUL 61.02 - Ordine publica si siguranta nationala </t>
  </si>
  <si>
    <t>Inspectoratul pentru Situatii de Urgenta</t>
  </si>
  <si>
    <t>Sistem alimentare aductiune cu aer comprimat</t>
  </si>
  <si>
    <t xml:space="preserve">Perna pentru salvare </t>
  </si>
  <si>
    <t xml:space="preserve">TOTAL C. Alte cheltuieli de investiţii - I.S.U. </t>
  </si>
  <si>
    <t>TOTAL Capitolul 61.02 C, din care :</t>
  </si>
  <si>
    <t>CAPITOLUL 66.02 SANATATE</t>
  </si>
  <si>
    <t>A. Obiective (proiecte) de investiţii în continuare</t>
  </si>
  <si>
    <t xml:space="preserve">Proiectare+executie lucrari Sectii Cardiologie si Pediatrie la Spitalul Judetean de Urgenta Braila </t>
  </si>
  <si>
    <t xml:space="preserve">Transferuri de capital  de la bugetul local pentru Spitalul Judetean de Urgenta Braila , din care : </t>
  </si>
  <si>
    <t xml:space="preserve">Proiectare si executie reabilitare Bloc operator </t>
  </si>
  <si>
    <t>Proiectare si executie reabilitare compartiment sterilizare pavilion A</t>
  </si>
  <si>
    <t>Proiectare + executie Reparatii, demontare instalatii, furnizare de echipamente, montare instalatii si echipamente termo mecanice in centrala termica pav.A</t>
  </si>
  <si>
    <t>TOTAL A. Obiective (proiecte) de investiţii în continuare</t>
  </si>
  <si>
    <t xml:space="preserve">Proiect “Reabilitarea Sectiei Unitate Primire Urgente din cadrul Spitalului Judetean de Urgenta Braila” POR 2014-2020 </t>
  </si>
  <si>
    <t>Proiect “Asigurarea accesului la servicii de sanatate in regim ambulatoriu pentru populatia judetelor Vrance, Buzau, Braila si Galati” POR 2014-2020</t>
  </si>
  <si>
    <t>Proiect “ Imbunatatirea accesului populatiei din judetele Constanta, Vrancea, Buzau, Braila si Galati la servicii medicale de urgenta”, POR 2014-2020</t>
  </si>
  <si>
    <t>TOTALB. Obiective (proiecte) de investiţii noi</t>
  </si>
  <si>
    <t xml:space="preserve">Transferuri de capital  de la bugetul local pentru Spitalul Judetean de Urgenta Braila, total , din care : </t>
  </si>
  <si>
    <t>Dotari aparatura medicala</t>
  </si>
  <si>
    <t>Dotari Bloc operator -  mobilier nemedical</t>
  </si>
  <si>
    <t>Dotari Bloc operator  - aparatura medicala</t>
  </si>
  <si>
    <t>Cofinantare aparatura medicala 10 %</t>
  </si>
  <si>
    <t>Sistem centralizat de preparare a solutiilor citostatice</t>
  </si>
  <si>
    <t>Aparat CT</t>
  </si>
  <si>
    <t xml:space="preserve">Transferuri de capital de la bugetul local pentru Spitalul Pneumoftiziologie Braila, total , din care : </t>
  </si>
  <si>
    <t>Aparat de radiologie digital</t>
  </si>
  <si>
    <t>Pletismograf</t>
  </si>
  <si>
    <t>Bronhoscop cu fibra optica</t>
  </si>
  <si>
    <t>Concentratoare de oxigen</t>
  </si>
  <si>
    <t>Masina de spalat si sterilizat bronhoscoape</t>
  </si>
  <si>
    <t>Pulsoximetre</t>
  </si>
  <si>
    <t>Aspirator pleural</t>
  </si>
  <si>
    <t>Pat electric cu ridicare automata pentru bronhoscopie</t>
  </si>
  <si>
    <t>Computer Tomograf multislice cu minim  32 slice</t>
  </si>
  <si>
    <t>Salina</t>
  </si>
  <si>
    <t>Microscop cu tehnologie fluorescenta LED</t>
  </si>
  <si>
    <t>Ultracongelator de laborator</t>
  </si>
  <si>
    <t>Expertiza tehnica + solutie tehnica + tema de proiectare+DALI in vederea realizarii  legaturii intre corpul A al SJU Braila si Sectia Cardiologie si Pediatrie a SJU Braila</t>
  </si>
  <si>
    <t>Expertiza tehnica+solutie tehnica+tema de proiectare+DALI- Reabilitare si anvelopare Pavilion A - Spitalul Judetean de Urgenta Braila - Sos. Buzaului nr.2</t>
  </si>
  <si>
    <t>Expertiza tehnica+solutie tehnica+tema de proiectare+DALI- Reabilitare  Pavilion B - Spitalul Judetean de Urgenta Braila - Str. Pietatii, nr.1</t>
  </si>
  <si>
    <t>Tema de proiectare+DALI - Reabilitare si reamenajare spatii interioare din imobilul Spitalului de Pneumoftiziologie Braila, situat in mun. Braila, str. R.S.Campiniu nr. 21</t>
  </si>
  <si>
    <t>Tema de proiectare+DALI - Reabilitare si reamenajare spatii interioare din imobilul Spitalului de Pneumoftiziologie Braila, situat in mun. Braila, str.Belvedere, nr.12</t>
  </si>
  <si>
    <t>D.A.L.I. Reabilitare si modernizare statie de 0.4KV –post transformare pentru alimentarea cu energie electrica a tuturor consumatorilor existenti,a investitiilor viitoare si in curs de realizare</t>
  </si>
  <si>
    <t xml:space="preserve">cota ISC - executie lucrari Sectii Cardiologie si Pediatrie la Spitalul Judetean de Urgenta Braila </t>
  </si>
  <si>
    <t>Servicii supravegehere- Executie lucrari- Sectii Cardiologie si Pediatrie la Spitalul Judetean de Urgenta Braila</t>
  </si>
  <si>
    <t>TOTAL CAPITOLUL 66.02 A+B+C</t>
  </si>
  <si>
    <t xml:space="preserve"> 51.02 Transferuri de capital, din care :</t>
  </si>
  <si>
    <t>Spitalul Judeteande Urgenta Braila ( C.J.)</t>
  </si>
  <si>
    <t>Spitalul Pneumoftiziologie ( C.J.)</t>
  </si>
  <si>
    <t>58.02  Programe FEN</t>
  </si>
  <si>
    <t xml:space="preserve">CAPITOLUL 67.02 CULTURA , RECREERE SI RELIGIE </t>
  </si>
  <si>
    <t xml:space="preserve">B. Obiective (proiecte) de investiţii noi </t>
  </si>
  <si>
    <t>Transferuri interne -Programul pentru finantarea nerambursabila a activitatilor nonprofit de interes judetean – cultura - Lg. 350/2005</t>
  </si>
  <si>
    <r>
      <rPr>
        <b/>
        <sz val="10"/>
        <color indexed="8"/>
        <rFont val="Arial"/>
        <family val="2"/>
      </rPr>
      <t>Transferuri dezvoltare</t>
    </r>
    <r>
      <rPr>
        <sz val="10"/>
        <color indexed="8"/>
        <rFont val="Arial"/>
        <family val="0"/>
      </rPr>
      <t xml:space="preserve"> -Cota parte conform contract asociere cu U.A.T Municipiul Braila pentru obiectivul "Patinoar artificial in Municipiul Braila"</t>
    </r>
  </si>
  <si>
    <t xml:space="preserve"> Proiecte cu finantare din fonduri externe nerambursabile (FEPAM) la Biblioteca Judeteana “Panait Istrati” Braila</t>
  </si>
  <si>
    <t xml:space="preserve">TOTAL B. Obiective (proiecte) de investiţii noi </t>
  </si>
  <si>
    <t>Dotari Sala Polivalenta, din care:</t>
  </si>
  <si>
    <t>Dotari Biblioteca Judeteana  , din care :</t>
  </si>
  <si>
    <t>Laptop ASUS</t>
  </si>
  <si>
    <t>Proiector short throw full HD</t>
  </si>
  <si>
    <t>Server de aplicatie pentru catalog colectiv</t>
  </si>
  <si>
    <t>Sistem de lucru catalog colectiv</t>
  </si>
  <si>
    <t>UPS 3000 m</t>
  </si>
  <si>
    <t>Uscator mod compact</t>
  </si>
  <si>
    <t>Videoproiector</t>
  </si>
  <si>
    <t>Licenta ABBY fine reader</t>
  </si>
  <si>
    <t>Licenta adobe creative suite</t>
  </si>
  <si>
    <t xml:space="preserve">Licenta Corel suite </t>
  </si>
  <si>
    <t>Licenta sistem integrat biblioteca</t>
  </si>
  <si>
    <t>Upgrade sistem integrat de biblioteca</t>
  </si>
  <si>
    <t>Multifunctional A3</t>
  </si>
  <si>
    <t>Centrala wireless pentru detectie si alarmare incendiu</t>
  </si>
  <si>
    <t xml:space="preserve"> Transferuri de capital catre institutii publice Muzeul Brailei " Carol I", din care :</t>
  </si>
  <si>
    <t>Calculatoare cu sistem de operare Windows</t>
  </si>
  <si>
    <t xml:space="preserve">Multifunctional </t>
  </si>
  <si>
    <t>Steriomicroscop pentru Sectia Stiintele Naturii</t>
  </si>
  <si>
    <t>Aparate aer conditionat Sectia Stiintele Naturii, Arheologie si Istorie</t>
  </si>
  <si>
    <t>Aparat pentru reducarea umiditatii</t>
  </si>
  <si>
    <t xml:space="preserve"> Transferuri de capital catre Filarmonica “Lyra -George Cavadia”</t>
  </si>
  <si>
    <t>Autoturism cu 7 locuri</t>
  </si>
  <si>
    <t xml:space="preserve">Copiator multifunctional </t>
  </si>
  <si>
    <t>Licenta Microsoft Office</t>
  </si>
  <si>
    <t xml:space="preserve"> Transferuri de capital catre Centrul Judetean pentru Promovarea si Conservarea Culturii Traditionale </t>
  </si>
  <si>
    <t>Sisteme camere video supraveghere institutie</t>
  </si>
  <si>
    <t xml:space="preserve"> Transferuri de capital catre Scoala Populara de Arte si Meserii "Vespasian Lungu" </t>
  </si>
  <si>
    <t>Instalatie electrica pentru iluminatul de siguranta pentru evacuare si marcare a traseelor pe toate caile de evacuare, de securaitate impotriva panicii, pentru marcarea hidrantilor interiori, de siguranta pentru continuarea lucrului (inclusiv proiectare/executie/montare)</t>
  </si>
  <si>
    <t>Instalatie de semnalizare a incendiilor (detectie, alarmare, avertizare)</t>
  </si>
  <si>
    <t xml:space="preserve">DTAC+Documentatii avize, acorduri + PT+DE+CS+Verificare Tehnica PT-Reparatii capitale la constructii si instalatii Sala Polivalenta Braila -Parc Monument </t>
  </si>
  <si>
    <t xml:space="preserve"> Transferuri de capital catre institutii publice Scoala Populara de Arte si Meserii "Vespasian Lungu", din care :</t>
  </si>
  <si>
    <t>Servicii de proiectare DALI, pentru obiectivul “Construire mansarda peste pavilion (C1) P+1E, Centrala termica (C2), Cabina de proba (C3)”, strada Marasesti nr.1</t>
  </si>
  <si>
    <t xml:space="preserve">Lucrari de constructie  - Lucrari de inchidere a scarii de evacuare de la etaj si manasarda cu produse pt constructii E160 min </t>
  </si>
  <si>
    <t>Lucrari de montare in acoperisul casei scarii a unei de fum  cu dubla actionare, manuala si cu cartus</t>
  </si>
  <si>
    <t>Lucrari de executie si montare a instalatiei de protectie impotriva descarcarilor electrice atmosferice aferenta constructiei de invatamant cu mai multe de 10 Sali de clasa( inclusiv proiectare)</t>
  </si>
  <si>
    <t>Lucrari de constructie perete despartitor cu rezistenta la foc E1180 intre incaperea statiei de pompare pentru hidrantii interiori si camera centralei termice</t>
  </si>
  <si>
    <t xml:space="preserve">Executie lucrari - Reparatii capitale la constructii si instalatii Sala Polivalenta Braila -Parc Monument </t>
  </si>
  <si>
    <t>Taxe, avize, cote legale - Executie lucrari - Reparatii capitale la constructii si instalatii Sala Polivalenta Braila -Parc Monument</t>
  </si>
  <si>
    <t>Servicii de supraveghere executie lucrari - Reparatii capitale la constructii si instalatii Sala Polivalenta Braila -Parc Monument</t>
  </si>
  <si>
    <t>TOTAL CAPITOLUL 67.02 A+B+C, din care :</t>
  </si>
  <si>
    <t>51.02 Transferuri de capital</t>
  </si>
  <si>
    <t>55 Transferuri interne</t>
  </si>
  <si>
    <t xml:space="preserve">58 Proiecte cu finantare din fonduri externe nerambursabile </t>
  </si>
  <si>
    <t>CAPITOLUL 68.02 Asigurari si asistenta sociala</t>
  </si>
  <si>
    <t>Transferuri interne -Programul pentru finantarea nerambursabila a activitatilor nonprofit de interes judetean - Lg. 350/2005</t>
  </si>
  <si>
    <t xml:space="preserve"> Proiecte cu finantare din fonduri externe nerambursabile la Directia Generala de Asistenta Sociala si Protectia Copilului Braila</t>
  </si>
  <si>
    <t xml:space="preserve">b. dotari independente D.G.A.S.P.C. Braila </t>
  </si>
  <si>
    <t>Protectie copil , din care :</t>
  </si>
  <si>
    <t>Centrala termica</t>
  </si>
  <si>
    <t xml:space="preserve">Sistem de calcul </t>
  </si>
  <si>
    <t>Centre de asistenta, din care :</t>
  </si>
  <si>
    <t>Boiler 1000 l</t>
  </si>
  <si>
    <t>Masina de tocat legume</t>
  </si>
  <si>
    <t>Sistem de supraveghere video</t>
  </si>
  <si>
    <t>TOTAL e.alte cheltuieli asimilate investitiilor</t>
  </si>
  <si>
    <t>TOTAL CAPITOLUL 68.02 C, din care :</t>
  </si>
  <si>
    <t>CAPITOLUL 70.02 LOCUINTE , SERVICII SI DEZVOLTARE PUBLICA</t>
  </si>
  <si>
    <t xml:space="preserve">A. Obiective (proiecte) de investitii in continuare </t>
  </si>
  <si>
    <r>
      <rPr>
        <b/>
        <sz val="10"/>
        <color indexed="8"/>
        <rFont val="Arial"/>
        <family val="2"/>
      </rPr>
      <t xml:space="preserve">Transferuri dezvoltare - </t>
    </r>
    <r>
      <rPr>
        <sz val="10"/>
        <color indexed="8"/>
        <rFont val="Arial"/>
        <family val="2"/>
      </rPr>
      <t>Cofinantari  in asocieri cu u.a.t.-urile pentru realizarea unor obiective de interes public.</t>
    </r>
  </si>
  <si>
    <r>
      <rPr>
        <b/>
        <sz val="10"/>
        <color indexed="8"/>
        <rFont val="Arial"/>
        <family val="2"/>
      </rPr>
      <t xml:space="preserve">CUP DUNAREA- </t>
    </r>
    <r>
      <rPr>
        <sz val="10"/>
        <color indexed="8"/>
        <rFont val="Arial"/>
        <family val="2"/>
      </rPr>
      <t>Contract delegare a gestiunii serviciilor publice de alimentare cu apa si canalizare in vederea constituirii fondului de dezvoltare al companiei</t>
    </r>
  </si>
  <si>
    <t xml:space="preserve">TOTAL A.  Obiective (proiecte) de investitii in continuare </t>
  </si>
  <si>
    <t xml:space="preserve">Actualizare PATJ Braila </t>
  </si>
  <si>
    <r>
      <rPr>
        <b/>
        <sz val="10"/>
        <color indexed="8"/>
        <rFont val="Arial"/>
        <family val="2"/>
      </rPr>
      <t>Servicii de extindere functionalitati pentru sistemul informatic GIS</t>
    </r>
    <r>
      <rPr>
        <sz val="10"/>
        <color indexed="8"/>
        <rFont val="Arial"/>
        <family val="2"/>
      </rPr>
      <t>, pt. managementul patrimoniului, managementul investitiilor cu reprezentare spatiala, portal WEBGIS + harti interactive</t>
    </r>
  </si>
  <si>
    <t>Servicii de mentenanta a sistemul informatic GIS, si suport tehnic</t>
  </si>
  <si>
    <r>
      <rPr>
        <b/>
        <sz val="10"/>
        <color indexed="8"/>
        <rFont val="Arial"/>
        <family val="2"/>
      </rPr>
      <t xml:space="preserve">SF studiu de fundamentare - </t>
    </r>
    <r>
      <rPr>
        <sz val="10"/>
        <color indexed="8"/>
        <rFont val="Arial"/>
        <family val="2"/>
      </rPr>
      <t>Punerea in valoare a patrimoniului construit si introducerea in circuitul turistic - Traseul conacelor brailene</t>
    </r>
  </si>
  <si>
    <r>
      <rPr>
        <b/>
        <sz val="10"/>
        <color indexed="8"/>
        <rFont val="Arial"/>
        <family val="2"/>
      </rPr>
      <t>Raport de mediu pentru PATIC</t>
    </r>
    <r>
      <rPr>
        <sz val="10"/>
        <color indexed="8"/>
        <rFont val="Arial"/>
        <family val="2"/>
      </rPr>
      <t>: Statiunea Lacu Sarat-  Jud. Braila</t>
    </r>
  </si>
  <si>
    <r>
      <rPr>
        <b/>
        <sz val="10"/>
        <color indexed="8"/>
        <rFont val="Arial"/>
        <family val="2"/>
      </rPr>
      <t>Studiu de evaluare adecvata pentru PATIC</t>
    </r>
    <r>
      <rPr>
        <sz val="10"/>
        <color indexed="8"/>
        <rFont val="Arial"/>
        <family val="2"/>
      </rPr>
      <t xml:space="preserve"> : Statiunea Lacu Sarat-  Jud. Braila</t>
    </r>
  </si>
  <si>
    <r>
      <rPr>
        <b/>
        <sz val="10"/>
        <color indexed="8"/>
        <rFont val="Arial"/>
        <family val="2"/>
      </rPr>
      <t xml:space="preserve">Documentatie pentru obtinerea acordului de principiu CNAIR pentru PATIC -  </t>
    </r>
    <r>
      <rPr>
        <sz val="10"/>
        <color indexed="8"/>
        <rFont val="Arial"/>
        <family val="2"/>
      </rPr>
      <t>Statiunea Lacu Sarat-  Jud. Braila</t>
    </r>
  </si>
  <si>
    <r>
      <rPr>
        <b/>
        <sz val="10"/>
        <color indexed="8"/>
        <rFont val="Arial"/>
        <family val="2"/>
      </rPr>
      <t xml:space="preserve">Documentatie pentru obtinerea avizului de gospodarire a apelor pt. PATIC- </t>
    </r>
    <r>
      <rPr>
        <sz val="10"/>
        <color indexed="8"/>
        <rFont val="Arial"/>
        <family val="2"/>
      </rPr>
      <t>Statiunea Lacu Sarat – Judetul Braila</t>
    </r>
  </si>
  <si>
    <r>
      <rPr>
        <b/>
        <sz val="10"/>
        <color indexed="8"/>
        <rFont val="Arial"/>
        <family val="2"/>
      </rPr>
      <t>Studiu de evaluare adecvata si Raport de mediu pentru PUZ - Zona de agrement Blasova</t>
    </r>
    <r>
      <rPr>
        <sz val="10"/>
        <color indexed="8"/>
        <rFont val="Arial"/>
        <family val="2"/>
      </rPr>
      <t xml:space="preserve">, PUZ -  Zona de agrement Zaton in vederea obtinerii avizului de mediu;( ctr. 208/2011) </t>
    </r>
  </si>
  <si>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Planul  de  Amenajare  a Teritoriului Intercomunitar: Statiunea Lacu Sarat-</t>
    </r>
    <r>
      <rPr>
        <sz val="10"/>
        <color indexed="8"/>
        <rFont val="Arial"/>
        <family val="2"/>
      </rPr>
      <t xml:space="preserve">  Jud. Braila + Plan de management</t>
    </r>
  </si>
  <si>
    <t>Studiu de evaluare adecvata pentru PATIC - Amenajarea si dezvoltarea teritoriului de NV - Insula Mare a Brailei - Braila E (municipiul Braila si com. Marasu)</t>
  </si>
  <si>
    <t>Documentatie pentru obtinerea avizului de gospodarire a apelor pt. PATIC- Amenajarea si dezvoltarea teritoriului de NV - Insula Mare a Brailei - Braila E (municipiul Braila si com. Marasu)</t>
  </si>
  <si>
    <r>
      <rPr>
        <b/>
        <sz val="10"/>
        <color indexed="8"/>
        <rFont val="Arial"/>
        <family val="2"/>
      </rPr>
      <t>Raport de mediu pentru PATIC</t>
    </r>
    <r>
      <rPr>
        <sz val="10"/>
        <color indexed="8"/>
        <rFont val="Arial"/>
        <family val="2"/>
      </rPr>
      <t>- Amenajarea si dezvoltarea teritoriului de NV - Insula Mare a Brailei - Braila E (municipiul Braila si com. Marasu)</t>
    </r>
  </si>
  <si>
    <r>
      <rPr>
        <b/>
        <sz val="10"/>
        <color indexed="8"/>
        <rFont val="Arial"/>
        <family val="2"/>
      </rPr>
      <t>Elaborarea hartilor de riscuri naturale la nivelul judetului Braila</t>
    </r>
    <r>
      <rPr>
        <sz val="10"/>
        <color indexed="8"/>
        <rFont val="Arial"/>
        <family val="2"/>
      </rPr>
      <t xml:space="preserve"> (cutremure, alunecari si prabusiri de teren , fenomene meteorologice periculoase) ctr.189/2017</t>
    </r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</si>
  <si>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istorice conservate – centru pilot Braila ) ctr.152/2018 </t>
  </si>
  <si>
    <r>
      <rPr>
        <b/>
        <sz val="10"/>
        <color indexed="8"/>
        <rFont val="Arial"/>
        <family val="2"/>
      </rPr>
      <t>Planul Urbanistic Zonal</t>
    </r>
    <r>
      <rPr>
        <sz val="10"/>
        <color indexed="8"/>
        <rFont val="Arial"/>
        <family val="2"/>
      </rPr>
      <t>-  Dezvoltarea teritoriului intercomunitar Braila-Chiscani-Vadeni si cresterea capacitatii de transport a drumului colector de centura al municipiului  Braila in vederea fluidizarii traficului catre podul peste Dunare ,inclusiv ridicarea topografica si studiul de trafic - ctr.113/2017</t>
    </r>
  </si>
  <si>
    <r>
      <rPr>
        <b/>
        <sz val="10"/>
        <color indexed="8"/>
        <rFont val="Arial"/>
        <family val="2"/>
      </rPr>
      <t>Raport de mediu pentru PUZ</t>
    </r>
    <r>
      <rPr>
        <sz val="10"/>
        <color indexed="8"/>
        <rFont val="Arial"/>
        <family val="2"/>
      </rPr>
      <t xml:space="preserve"> - Dezvoltarea teritoriului intercomunitar Braila-Chiscani-Vadeni si cresterea capacitatii de transport a drumului colector de centura al municipiului  Braila in vederea fluidizarii traficului catre podul peste Dunare </t>
    </r>
  </si>
  <si>
    <r>
      <rPr>
        <b/>
        <sz val="10"/>
        <color indexed="8"/>
        <rFont val="Arial"/>
        <family val="2"/>
      </rPr>
      <t xml:space="preserve">Studiu de evaluare adecvata pentru PUZ </t>
    </r>
    <r>
      <rPr>
        <sz val="10"/>
        <color indexed="8"/>
        <rFont val="Arial"/>
        <family val="2"/>
      </rPr>
      <t xml:space="preserve">- Dezvoltarea teritoriului intercomunitar Braila-Chiscani-Vadeni si cresterea capacitatii de transport a drumului colector de centura al municipiului  Braila in vederea fluidizarii traficului catre podul peste Dunare </t>
    </r>
  </si>
  <si>
    <r>
      <rPr>
        <b/>
        <sz val="10"/>
        <color indexed="8"/>
        <rFont val="Arial"/>
        <family val="2"/>
      </rPr>
      <t xml:space="preserve">Documentatie pentru obtinerea acordului de principiu CNAIR la PUZ </t>
    </r>
    <r>
      <rPr>
        <sz val="10"/>
        <color indexed="8"/>
        <rFont val="Arial"/>
        <family val="2"/>
      </rPr>
      <t xml:space="preserve">- Dezvoltarea teritoriului intercomunitar Braila-Chiscani-Vadeni si cresterea capacitatii de transport a drumului colector de centura al municipiului  Braila in vederea fluidizarii traficului catre podul peste Dunare </t>
    </r>
  </si>
  <si>
    <r>
      <rPr>
        <b/>
        <sz val="10"/>
        <color indexed="8"/>
        <rFont val="Arial"/>
        <family val="2"/>
      </rPr>
      <t>Raport de mediu pentru PUZ</t>
    </r>
    <r>
      <rPr>
        <sz val="10"/>
        <color indexed="8"/>
        <rFont val="Arial"/>
        <family val="2"/>
      </rPr>
      <t xml:space="preserve"> - Dezvoltarea sectorului turistic si pescaresc in comuna Stancuta, judetul Braila </t>
    </r>
  </si>
  <si>
    <r>
      <rPr>
        <b/>
        <sz val="10"/>
        <color indexed="8"/>
        <rFont val="Arial"/>
        <family val="2"/>
      </rPr>
      <t>Studiu de evaluare pentru PUZ</t>
    </r>
    <r>
      <rPr>
        <sz val="10"/>
        <color indexed="8"/>
        <rFont val="Arial"/>
        <family val="2"/>
      </rPr>
      <t xml:space="preserve"> - Dezvoltarea sectorului turistic si pescaresc in comuna Stancuta, judetul Braila </t>
    </r>
  </si>
  <si>
    <r>
      <rPr>
        <b/>
        <sz val="10"/>
        <color indexed="8"/>
        <rFont val="Arial"/>
        <family val="2"/>
      </rPr>
      <t xml:space="preserve">Studiu de evaluare adecvata pentru PUZ </t>
    </r>
    <r>
      <rPr>
        <sz val="10"/>
        <color indexed="8"/>
        <rFont val="Arial"/>
        <family val="2"/>
      </rPr>
      <t>- Statiunea Caineni Bai -  in vederea obtinerii avizului de mediu; ctr.128/2017</t>
    </r>
  </si>
  <si>
    <r>
      <rPr>
        <b/>
        <sz val="10"/>
        <color indexed="8"/>
        <rFont val="Arial"/>
        <family val="2"/>
      </rPr>
      <t>Raport de mediu pentru PUZ</t>
    </r>
    <r>
      <rPr>
        <sz val="10"/>
        <color indexed="8"/>
        <rFont val="Arial"/>
        <family val="2"/>
      </rPr>
      <t xml:space="preserve"> - Statiunea Caineni Bai -  in vederea obtinerii avizului de mediu; ctr.127/2017</t>
    </r>
  </si>
  <si>
    <t>Studiu "Dezvoltarea strategica a turismului in judetul Braila 2019-2027"</t>
  </si>
  <si>
    <t xml:space="preserve">Taxe de avizare si receptionare la OCPI a ridicarilor topografice pentru obiectivul "Elaborarea ridicarilor topografice, a releveelor si studiilor istorice ale monumentelor cuprinse in Lista monumentelor aferente  judetului  Braila ( in conformitate cu programul romano-francez  Conservarea, restaurare si punerea in valoare a monumentelor istorice conservate - centru pilot Braila) </t>
  </si>
  <si>
    <t>Taxa aviz ANAR/SGA</t>
  </si>
  <si>
    <t>Tva aferent rate locuinte O.G. 19</t>
  </si>
  <si>
    <t>TOTAL  CAPITOLUL 70.02 A+B+C, din care :</t>
  </si>
  <si>
    <t>CAPITOLUL 74.02 PROTECTIA MEDIULUI</t>
  </si>
  <si>
    <t>Proiect "Sistem management integrat al deseurilor "</t>
  </si>
  <si>
    <t>TOTAL CAPITOLUL 74,02 A, din care:</t>
  </si>
  <si>
    <t xml:space="preserve">CAPITOLUL 84.02 DRUMURI SI PODURI </t>
  </si>
  <si>
    <r>
      <rPr>
        <sz val="11"/>
        <color indexed="8"/>
        <rFont val="Times New Roman"/>
        <family val="1"/>
      </rPr>
      <t xml:space="preserve">Lucrari reabilitare DJ221B Braila-Vadeni, km 1+000 – km 7+300      </t>
    </r>
    <r>
      <rPr>
        <b/>
        <sz val="11"/>
        <color indexed="8"/>
        <rFont val="Times New Roman"/>
        <family val="1"/>
      </rPr>
      <t>PNDL</t>
    </r>
  </si>
  <si>
    <r>
      <rPr>
        <sz val="11"/>
        <rFont val="Times New Roman"/>
        <family val="1"/>
      </rPr>
      <t xml:space="preserve">Lucrari modernizare DJ203R, DJ221-Liscoteanca, km 22+500 – km 24+500       </t>
    </r>
    <r>
      <rPr>
        <b/>
        <sz val="11"/>
        <rFont val="Times New Roman"/>
        <family val="1"/>
      </rPr>
      <t xml:space="preserve"> PNDL</t>
    </r>
  </si>
  <si>
    <r>
      <rPr>
        <sz val="11"/>
        <rFont val="Times New Roman"/>
        <family val="1"/>
      </rPr>
      <t xml:space="preserve"> Lucrari modernizare DJ212A, Braila-Marasu, km42+000-km59+000                   </t>
    </r>
    <r>
      <rPr>
        <b/>
        <sz val="11"/>
        <rFont val="Times New Roman"/>
        <family val="1"/>
      </rPr>
      <t xml:space="preserve"> PNDL</t>
    </r>
  </si>
  <si>
    <r>
      <rPr>
        <sz val="11"/>
        <rFont val="Times New Roman"/>
        <family val="1"/>
      </rPr>
      <t xml:space="preserve">Lucrari reabilitare DJ211B Victoria-Mihai Bravu, km17+550-km27+550              </t>
    </r>
    <r>
      <rPr>
        <b/>
        <sz val="11"/>
        <rFont val="Times New Roman"/>
        <family val="1"/>
      </rPr>
      <t xml:space="preserve"> PNDL</t>
    </r>
  </si>
  <si>
    <r>
      <rPr>
        <sz val="11"/>
        <rFont val="Times New Roman"/>
        <family val="1"/>
      </rPr>
      <t xml:space="preserve"> Lucrari modernizare DJ255A, Cotu Lung-DN23, km26+000-km30+000      </t>
    </r>
    <r>
      <rPr>
        <b/>
        <sz val="11"/>
        <rFont val="Times New Roman"/>
        <family val="1"/>
      </rPr>
      <t xml:space="preserve">         PNDL</t>
    </r>
  </si>
  <si>
    <r>
      <rPr>
        <sz val="11"/>
        <color indexed="8"/>
        <rFont val="Times New Roman"/>
        <family val="1"/>
      </rPr>
      <t xml:space="preserve">Proiectare si executie – Lucrari reabilitare DC59, DJ212A-Blasova, km0+000 – km11+000               </t>
    </r>
    <r>
      <rPr>
        <b/>
        <sz val="11"/>
        <color indexed="8"/>
        <rFont val="Times New Roman"/>
        <family val="1"/>
      </rPr>
      <t>PNDL</t>
    </r>
  </si>
  <si>
    <t>Proiect FEN FEDR- "Modernizarea infrastructurii de transport judetean pe traseul Gulianca Ianca Viziru, asigurarand conectivitatea directa cu coridorul TEN-T Braila-Buzau "</t>
  </si>
  <si>
    <t>Expertiza tehnica +DALI pentru Reabilitare DJ212B, DJ212A – Frecatei</t>
  </si>
  <si>
    <t>Expertiza tehnica +DALI pentru Reabilitare DJ255A</t>
  </si>
  <si>
    <t>Expertiza tehnica +DALI pentru Reabilitare DJ203R</t>
  </si>
  <si>
    <t>Expertiza tehnica +DALI pentru Reabilitare DJ202D</t>
  </si>
  <si>
    <t>Proiect FEN – "Asigurarea accesibilitatii directe pe trsaeul Silistraru-Unirea-Gropeni catre coridorul TEN-T Braila-Buzau si linia Dunarii "</t>
  </si>
  <si>
    <t>b Dotari independente</t>
  </si>
  <si>
    <t>Utilaje si accesorii lucrari publice</t>
  </si>
  <si>
    <t>Proiecte reabilitari drumuri judetene si studii de trafic</t>
  </si>
  <si>
    <t>Efectuarea inregistrarii circulatiei rutiere pe drumurile judetene din adminsitrarea CJBraila pe anul 2020</t>
  </si>
  <si>
    <t>Verificare tehnica documentatie, avize, acorduri DTAC si PT drumuri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</si>
  <si>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</si>
  <si>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           </t>
  </si>
  <si>
    <t xml:space="preserve"> Servicii supraveghere si urmarire Lucrari modernizare DJ203R, DJ211-Liscoteanca , km22+500-km24+500                 </t>
  </si>
  <si>
    <t xml:space="preserve"> Servicii supraveghere si urmarire Lucrari modernizare DJ212A, Braila-Marasu, km42+000-km59+000     </t>
  </si>
  <si>
    <t xml:space="preserve">Servicii supraveghere si urmarire Lucrari reabilitare DJ211B Victoria-Mihai Bravu, km17+550-km27+550                    </t>
  </si>
  <si>
    <r>
      <rPr>
        <sz val="10"/>
        <color indexed="8"/>
        <rFont val="Arial"/>
        <family val="2"/>
      </rPr>
      <t xml:space="preserve"> Servicii supraveghere si urmarire Lucrari modernizare DJ255A, Cotu Lung-DN23, km26+000-km30+000               </t>
    </r>
    <r>
      <rPr>
        <b/>
        <sz val="10"/>
        <color indexed="8"/>
        <rFont val="Arial"/>
        <family val="2"/>
      </rPr>
      <t xml:space="preserve"> </t>
    </r>
  </si>
  <si>
    <t xml:space="preserve">Serviciu de supraveghere si urmarire Lucrari reabilitare DC59, Blasova-DJ212A, km 0+000 -km11+000                 </t>
  </si>
  <si>
    <t xml:space="preserve"> Taxe, avize, acorduri, cote legale Lucrari reabilitare DJ221B Braila-Vadeni, km1+000-km7+300            </t>
  </si>
  <si>
    <t xml:space="preserve"> Taxe, avize, acorduri, cote legale Lucrari modernizare DJ203R, DJ211-Liscoteanca , km22+500-km24+500        </t>
  </si>
  <si>
    <t xml:space="preserve"> Taxe, avize, acorduri, cote legale Lucrari modernizare DJ212A, Braila-Marasu, km42+000-km59+000             </t>
  </si>
  <si>
    <t xml:space="preserve">Taxe, avize, acorduri, cote legale Lucrari reabilitare DJ211B Victoria-Mihai Bravu, km17+550-km27+550           </t>
  </si>
  <si>
    <t xml:space="preserve">Taxe, avize, acorduri, cote legale  Lucrari modernizare DJ255A, Cotu Lung-DN23, km26+000-km30+000                  </t>
  </si>
  <si>
    <t xml:space="preserve">Taxe, avize, acorduri, cote legale Lucrari  reabilitare DC59, DJ212A- Blasova, km0+000 – km11+000           </t>
  </si>
  <si>
    <t>TOTAL CAPITOL 84.02 A+B+C, din care :</t>
  </si>
  <si>
    <t>TOTAL GENERAL , din care :</t>
  </si>
  <si>
    <t xml:space="preserve"> 58 Proiecte cu finantare din fonduri externe nerambursabile postaderare</t>
  </si>
  <si>
    <t xml:space="preserve"> 71 Active nefinanciare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</si>
</sst>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#,###.00"/>
    <numFmt numFmtId="168" formatCode="0;[RED]\-0"/>
    <numFmt numFmtId="169" formatCode="#,##0"/>
    <numFmt numFmtId="170" formatCode="#,##0.00_ ;[RED]\-#,##0.00\ "/>
  </numFmts>
  <fonts count="26">
    <font>
      <sz val="10"/>
      <name val="Arial"/>
      <family val="0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60"/>
      <name val="Arial"/>
      <family val="2"/>
    </font>
    <font>
      <sz val="10"/>
      <color indexed="2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25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sz val="8"/>
      <color indexed="8"/>
      <name val="Arial"/>
      <family val="2"/>
    </font>
    <font>
      <sz val="9"/>
      <color indexed="25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5" borderId="3" applyNumberFormat="0" applyAlignment="0" applyProtection="0"/>
  </cellStyleXfs>
  <cellXfs count="21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9" fillId="0" borderId="4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distributed" wrapText="1"/>
    </xf>
    <xf numFmtId="164" fontId="10" fillId="0" borderId="4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1" fillId="0" borderId="5" xfId="0" applyFont="1" applyBorder="1" applyAlignment="1">
      <alignment horizontal="center"/>
    </xf>
    <xf numFmtId="164" fontId="7" fillId="6" borderId="6" xfId="0" applyFont="1" applyFill="1" applyBorder="1" applyAlignment="1">
      <alignment wrapText="1"/>
    </xf>
    <xf numFmtId="165" fontId="7" fillId="6" borderId="7" xfId="0" applyNumberFormat="1" applyFont="1" applyFill="1" applyBorder="1" applyAlignment="1">
      <alignment/>
    </xf>
    <xf numFmtId="165" fontId="7" fillId="6" borderId="8" xfId="0" applyNumberFormat="1" applyFont="1" applyFill="1" applyBorder="1" applyAlignment="1">
      <alignment/>
    </xf>
    <xf numFmtId="164" fontId="8" fillId="7" borderId="6" xfId="0" applyFont="1" applyFill="1" applyBorder="1" applyAlignment="1">
      <alignment vertical="top" wrapText="1"/>
    </xf>
    <xf numFmtId="165" fontId="8" fillId="7" borderId="7" xfId="0" applyNumberFormat="1" applyFont="1" applyFill="1" applyBorder="1" applyAlignment="1">
      <alignment/>
    </xf>
    <xf numFmtId="165" fontId="8" fillId="7" borderId="8" xfId="0" applyNumberFormat="1" applyFont="1" applyFill="1" applyBorder="1" applyAlignment="1">
      <alignment/>
    </xf>
    <xf numFmtId="164" fontId="8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4" fontId="7" fillId="6" borderId="9" xfId="0" applyFont="1" applyFill="1" applyBorder="1" applyAlignment="1">
      <alignment horizontal="left" vertical="distributed" wrapText="1"/>
    </xf>
    <xf numFmtId="164" fontId="12" fillId="0" borderId="0" xfId="0" applyFont="1" applyAlignment="1">
      <alignment/>
    </xf>
    <xf numFmtId="165" fontId="7" fillId="0" borderId="6" xfId="0" applyNumberFormat="1" applyFont="1" applyBorder="1" applyAlignment="1">
      <alignment vertical="distributed" wrapText="1"/>
    </xf>
    <xf numFmtId="165" fontId="7" fillId="0" borderId="7" xfId="0" applyNumberFormat="1" applyFont="1" applyBorder="1" applyAlignment="1">
      <alignment vertical="distributed" wrapText="1"/>
    </xf>
    <xf numFmtId="165" fontId="7" fillId="0" borderId="8" xfId="0" applyNumberFormat="1" applyFont="1" applyBorder="1" applyAlignment="1">
      <alignment vertical="distributed" wrapText="1"/>
    </xf>
    <xf numFmtId="165" fontId="7" fillId="6" borderId="9" xfId="0" applyNumberFormat="1" applyFont="1" applyFill="1" applyBorder="1" applyAlignment="1">
      <alignment horizontal="left" vertical="distributed" wrapText="1"/>
    </xf>
    <xf numFmtId="164" fontId="13" fillId="0" borderId="6" xfId="0" applyFont="1" applyBorder="1" applyAlignment="1">
      <alignment wrapText="1"/>
    </xf>
    <xf numFmtId="165" fontId="13" fillId="0" borderId="7" xfId="0" applyNumberFormat="1" applyFont="1" applyBorder="1" applyAlignment="1">
      <alignment vertical="distributed" wrapText="1"/>
    </xf>
    <xf numFmtId="166" fontId="13" fillId="0" borderId="7" xfId="0" applyNumberFormat="1" applyFont="1" applyBorder="1" applyAlignment="1">
      <alignment/>
    </xf>
    <xf numFmtId="166" fontId="13" fillId="0" borderId="8" xfId="0" applyNumberFormat="1" applyFont="1" applyBorder="1" applyAlignment="1">
      <alignment/>
    </xf>
    <xf numFmtId="164" fontId="13" fillId="0" borderId="6" xfId="0" applyFont="1" applyBorder="1" applyAlignment="1">
      <alignment/>
    </xf>
    <xf numFmtId="165" fontId="13" fillId="0" borderId="8" xfId="0" applyNumberFormat="1" applyFont="1" applyBorder="1" applyAlignment="1">
      <alignment vertical="distributed" wrapText="1"/>
    </xf>
    <xf numFmtId="166" fontId="14" fillId="0" borderId="7" xfId="0" applyNumberFormat="1" applyFont="1" applyBorder="1" applyAlignment="1">
      <alignment/>
    </xf>
    <xf numFmtId="165" fontId="14" fillId="0" borderId="7" xfId="0" applyNumberFormat="1" applyFont="1" applyBorder="1" applyAlignment="1">
      <alignment vertical="distributed" wrapText="1"/>
    </xf>
    <xf numFmtId="165" fontId="14" fillId="0" borderId="8" xfId="0" applyNumberFormat="1" applyFont="1" applyBorder="1" applyAlignment="1">
      <alignment vertical="distributed" wrapText="1"/>
    </xf>
    <xf numFmtId="165" fontId="7" fillId="6" borderId="6" xfId="0" applyNumberFormat="1" applyFont="1" applyFill="1" applyBorder="1" applyAlignment="1">
      <alignment vertical="distributed" wrapText="1"/>
    </xf>
    <xf numFmtId="165" fontId="7" fillId="6" borderId="7" xfId="0" applyNumberFormat="1" applyFont="1" applyFill="1" applyBorder="1" applyAlignment="1">
      <alignment vertical="distributed" wrapText="1"/>
    </xf>
    <xf numFmtId="164" fontId="8" fillId="0" borderId="6" xfId="0" applyFont="1" applyBorder="1" applyAlignment="1">
      <alignment vertical="distributed" wrapText="1"/>
    </xf>
    <xf numFmtId="165" fontId="8" fillId="0" borderId="7" xfId="0" applyNumberFormat="1" applyFont="1" applyBorder="1" applyAlignment="1">
      <alignment/>
    </xf>
    <xf numFmtId="165" fontId="8" fillId="0" borderId="7" xfId="0" applyNumberFormat="1" applyFont="1" applyBorder="1" applyAlignment="1">
      <alignment wrapText="1"/>
    </xf>
    <xf numFmtId="165" fontId="8" fillId="0" borderId="8" xfId="0" applyNumberFormat="1" applyFont="1" applyBorder="1" applyAlignment="1">
      <alignment wrapText="1"/>
    </xf>
    <xf numFmtId="164" fontId="8" fillId="0" borderId="6" xfId="0" applyFont="1" applyBorder="1" applyAlignment="1">
      <alignment vertical="center" wrapText="1"/>
    </xf>
    <xf numFmtId="165" fontId="8" fillId="0" borderId="7" xfId="0" applyNumberFormat="1" applyFont="1" applyBorder="1" applyAlignment="1">
      <alignment vertical="distributed" wrapText="1"/>
    </xf>
    <xf numFmtId="165" fontId="8" fillId="0" borderId="7" xfId="0" applyNumberFormat="1" applyFont="1" applyBorder="1" applyAlignment="1">
      <alignment vertical="distributed" wrapText="1"/>
    </xf>
    <xf numFmtId="165" fontId="8" fillId="0" borderId="8" xfId="0" applyNumberFormat="1" applyFont="1" applyBorder="1" applyAlignment="1">
      <alignment vertical="distributed" wrapText="1"/>
    </xf>
    <xf numFmtId="164" fontId="8" fillId="0" borderId="6" xfId="0" applyFont="1" applyBorder="1" applyAlignment="1">
      <alignment horizontal="left" wrapText="1"/>
    </xf>
    <xf numFmtId="164" fontId="7" fillId="6" borderId="6" xfId="0" applyFont="1" applyFill="1" applyBorder="1" applyAlignment="1">
      <alignment vertical="distributed" wrapText="1"/>
    </xf>
    <xf numFmtId="164" fontId="8" fillId="0" borderId="6" xfId="0" applyFont="1" applyBorder="1" applyAlignment="1">
      <alignment vertical="top" wrapText="1"/>
    </xf>
    <xf numFmtId="165" fontId="8" fillId="0" borderId="8" xfId="0" applyNumberFormat="1" applyFont="1" applyBorder="1" applyAlignment="1">
      <alignment vertical="distributed" wrapText="1"/>
    </xf>
    <xf numFmtId="164" fontId="6" fillId="0" borderId="0" xfId="0" applyFont="1" applyAlignment="1">
      <alignment/>
    </xf>
    <xf numFmtId="164" fontId="8" fillId="0" borderId="6" xfId="0" applyFont="1" applyBorder="1" applyAlignment="1">
      <alignment vertical="distributed" wrapText="1"/>
    </xf>
    <xf numFmtId="165" fontId="6" fillId="0" borderId="7" xfId="0" applyNumberFormat="1" applyFont="1" applyBorder="1" applyAlignment="1">
      <alignment vertical="distributed" wrapText="1"/>
    </xf>
    <xf numFmtId="165" fontId="6" fillId="0" borderId="8" xfId="0" applyNumberFormat="1" applyFont="1" applyBorder="1" applyAlignment="1">
      <alignment vertical="distributed" wrapText="1"/>
    </xf>
    <xf numFmtId="164" fontId="7" fillId="6" borderId="6" xfId="0" applyFont="1" applyFill="1" applyBorder="1" applyAlignment="1">
      <alignment/>
    </xf>
    <xf numFmtId="164" fontId="15" fillId="6" borderId="6" xfId="0" applyFont="1" applyFill="1" applyBorder="1" applyAlignment="1">
      <alignment/>
    </xf>
    <xf numFmtId="165" fontId="15" fillId="6" borderId="7" xfId="0" applyNumberFormat="1" applyFont="1" applyFill="1" applyBorder="1" applyAlignment="1">
      <alignment/>
    </xf>
    <xf numFmtId="164" fontId="13" fillId="0" borderId="6" xfId="0" applyFont="1" applyBorder="1" applyAlignment="1">
      <alignment horizontal="left"/>
    </xf>
    <xf numFmtId="165" fontId="13" fillId="0" borderId="7" xfId="0" applyNumberFormat="1" applyFont="1" applyBorder="1" applyAlignment="1">
      <alignment horizontal="right"/>
    </xf>
    <xf numFmtId="164" fontId="11" fillId="0" borderId="9" xfId="0" applyFont="1" applyBorder="1" applyAlignment="1">
      <alignment horizontal="center"/>
    </xf>
    <xf numFmtId="164" fontId="7" fillId="0" borderId="6" xfId="0" applyFont="1" applyBorder="1" applyAlignment="1">
      <alignment vertical="distributed" wrapText="1"/>
    </xf>
    <xf numFmtId="164" fontId="16" fillId="6" borderId="6" xfId="0" applyFont="1" applyFill="1" applyBorder="1" applyAlignment="1">
      <alignment/>
    </xf>
    <xf numFmtId="165" fontId="16" fillId="6" borderId="7" xfId="0" applyNumberFormat="1" applyFont="1" applyFill="1" applyBorder="1" applyAlignment="1">
      <alignment/>
    </xf>
    <xf numFmtId="164" fontId="13" fillId="0" borderId="6" xfId="0" applyFont="1" applyBorder="1" applyAlignment="1">
      <alignment horizontal="left"/>
    </xf>
    <xf numFmtId="165" fontId="13" fillId="0" borderId="7" xfId="0" applyNumberFormat="1" applyFont="1" applyBorder="1" applyAlignment="1">
      <alignment/>
    </xf>
    <xf numFmtId="164" fontId="6" fillId="0" borderId="6" xfId="0" applyFont="1" applyBorder="1" applyAlignment="1">
      <alignment/>
    </xf>
    <xf numFmtId="165" fontId="12" fillId="0" borderId="7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164" fontId="7" fillId="7" borderId="9" xfId="0" applyFont="1" applyFill="1" applyBorder="1" applyAlignment="1">
      <alignment horizontal="left" vertical="distributed" wrapText="1"/>
    </xf>
    <xf numFmtId="164" fontId="8" fillId="7" borderId="9" xfId="0" applyFont="1" applyFill="1" applyBorder="1" applyAlignment="1">
      <alignment horizontal="left" vertical="distributed" wrapText="1"/>
    </xf>
    <xf numFmtId="166" fontId="8" fillId="7" borderId="7" xfId="0" applyNumberFormat="1" applyFont="1" applyFill="1" applyBorder="1" applyAlignment="1">
      <alignment horizontal="right" vertical="distributed" wrapText="1"/>
    </xf>
    <xf numFmtId="164" fontId="8" fillId="7" borderId="8" xfId="0" applyFont="1" applyFill="1" applyBorder="1" applyAlignment="1">
      <alignment horizontal="right" vertical="distributed" wrapText="1"/>
    </xf>
    <xf numFmtId="164" fontId="8" fillId="7" borderId="7" xfId="0" applyFont="1" applyFill="1" applyBorder="1" applyAlignment="1">
      <alignment horizontal="right" vertical="distributed" wrapText="1"/>
    </xf>
    <xf numFmtId="166" fontId="8" fillId="7" borderId="8" xfId="0" applyNumberFormat="1" applyFont="1" applyFill="1" applyBorder="1" applyAlignment="1">
      <alignment horizontal="right" vertical="distributed" wrapText="1"/>
    </xf>
    <xf numFmtId="164" fontId="7" fillId="0" borderId="9" xfId="0" applyFont="1" applyBorder="1" applyAlignment="1">
      <alignment horizontal="left" vertical="distributed" wrapText="1"/>
    </xf>
    <xf numFmtId="165" fontId="8" fillId="0" borderId="7" xfId="0" applyNumberFormat="1" applyFont="1" applyBorder="1" applyAlignment="1">
      <alignment horizontal="right" vertical="distributed" wrapText="1"/>
    </xf>
    <xf numFmtId="165" fontId="8" fillId="0" borderId="8" xfId="0" applyNumberFormat="1" applyFont="1" applyBorder="1" applyAlignment="1">
      <alignment horizontal="right" vertical="distributed" wrapText="1"/>
    </xf>
    <xf numFmtId="165" fontId="7" fillId="6" borderId="7" xfId="0" applyNumberFormat="1" applyFont="1" applyFill="1" applyBorder="1" applyAlignment="1">
      <alignment vertical="distributed" wrapText="1"/>
    </xf>
    <xf numFmtId="165" fontId="8" fillId="0" borderId="7" xfId="0" applyNumberFormat="1" applyFont="1" applyBorder="1" applyAlignment="1">
      <alignment horizontal="right" vertical="distributed" wrapText="1"/>
    </xf>
    <xf numFmtId="165" fontId="8" fillId="0" borderId="8" xfId="0" applyNumberFormat="1" applyFont="1" applyBorder="1" applyAlignment="1">
      <alignment horizontal="right" vertical="distributed" wrapText="1"/>
    </xf>
    <xf numFmtId="164" fontId="12" fillId="0" borderId="6" xfId="0" applyFont="1" applyBorder="1" applyAlignment="1">
      <alignment horizontal="left"/>
    </xf>
    <xf numFmtId="165" fontId="12" fillId="0" borderId="7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164" fontId="16" fillId="0" borderId="6" xfId="0" applyFont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16" fillId="0" borderId="8" xfId="0" applyFont="1" applyBorder="1" applyAlignment="1">
      <alignment horizontal="center"/>
    </xf>
    <xf numFmtId="164" fontId="8" fillId="0" borderId="6" xfId="0" applyFont="1" applyBorder="1" applyAlignment="1">
      <alignment vertical="center" wrapText="1" readingOrder="1"/>
    </xf>
    <xf numFmtId="165" fontId="8" fillId="0" borderId="7" xfId="0" applyNumberFormat="1" applyFont="1" applyBorder="1" applyAlignment="1">
      <alignment horizontal="right" vertical="center" wrapText="1" readingOrder="1"/>
    </xf>
    <xf numFmtId="164" fontId="7" fillId="0" borderId="10" xfId="0" applyFont="1" applyBorder="1" applyAlignment="1">
      <alignment vertical="distributed" wrapText="1"/>
    </xf>
    <xf numFmtId="165" fontId="7" fillId="0" borderId="11" xfId="0" applyNumberFormat="1" applyFont="1" applyBorder="1" applyAlignment="1">
      <alignment vertical="distributed" wrapText="1"/>
    </xf>
    <xf numFmtId="165" fontId="13" fillId="0" borderId="8" xfId="0" applyNumberFormat="1" applyFont="1" applyBorder="1" applyAlignment="1">
      <alignment horizontal="right"/>
    </xf>
    <xf numFmtId="164" fontId="7" fillId="6" borderId="9" xfId="0" applyFont="1" applyFill="1" applyBorder="1" applyAlignment="1">
      <alignment horizontal="left"/>
    </xf>
    <xf numFmtId="164" fontId="7" fillId="6" borderId="6" xfId="0" applyFont="1" applyFill="1" applyBorder="1" applyAlignment="1">
      <alignment vertical="center" wrapText="1"/>
    </xf>
    <xf numFmtId="165" fontId="7" fillId="6" borderId="8" xfId="0" applyNumberFormat="1" applyFont="1" applyFill="1" applyBorder="1" applyAlignment="1">
      <alignment vertical="distributed" wrapText="1"/>
    </xf>
    <xf numFmtId="164" fontId="8" fillId="0" borderId="6" xfId="0" applyFont="1" applyFill="1" applyBorder="1" applyAlignment="1">
      <alignment vertical="center" wrapText="1"/>
    </xf>
    <xf numFmtId="165" fontId="8" fillId="0" borderId="7" xfId="0" applyNumberFormat="1" applyFont="1" applyFill="1" applyBorder="1" applyAlignment="1">
      <alignment/>
    </xf>
    <xf numFmtId="165" fontId="7" fillId="0" borderId="7" xfId="0" applyNumberFormat="1" applyFont="1" applyFill="1" applyBorder="1" applyAlignment="1">
      <alignment/>
    </xf>
    <xf numFmtId="164" fontId="8" fillId="0" borderId="6" xfId="0" applyFont="1" applyBorder="1" applyAlignment="1">
      <alignment vertical="center" wrapText="1"/>
    </xf>
    <xf numFmtId="165" fontId="13" fillId="0" borderId="7" xfId="0" applyNumberFormat="1" applyFont="1" applyBorder="1" applyAlignment="1">
      <alignment/>
    </xf>
    <xf numFmtId="165" fontId="13" fillId="0" borderId="8" xfId="0" applyNumberFormat="1" applyFont="1" applyBorder="1" applyAlignment="1">
      <alignment/>
    </xf>
    <xf numFmtId="166" fontId="7" fillId="6" borderId="9" xfId="0" applyNumberFormat="1" applyFont="1" applyFill="1" applyBorder="1" applyAlignment="1">
      <alignment horizontal="right" vertical="distributed" wrapText="1"/>
    </xf>
    <xf numFmtId="164" fontId="8" fillId="7" borderId="0" xfId="0" applyFont="1" applyFill="1" applyAlignment="1">
      <alignment horizontal="justify" vertical="center"/>
    </xf>
    <xf numFmtId="166" fontId="8" fillId="7" borderId="9" xfId="0" applyNumberFormat="1" applyFont="1" applyFill="1" applyBorder="1" applyAlignment="1">
      <alignment horizontal="right" vertical="distributed" wrapText="1"/>
    </xf>
    <xf numFmtId="166" fontId="8" fillId="6" borderId="9" xfId="0" applyNumberFormat="1" applyFont="1" applyFill="1" applyBorder="1" applyAlignment="1">
      <alignment horizontal="right" vertical="distributed" wrapText="1"/>
    </xf>
    <xf numFmtId="164" fontId="14" fillId="7" borderId="6" xfId="0" applyFont="1" applyFill="1" applyBorder="1" applyAlignment="1">
      <alignment horizontal="left"/>
    </xf>
    <xf numFmtId="165" fontId="14" fillId="7" borderId="7" xfId="0" applyNumberFormat="1" applyFont="1" applyFill="1" applyBorder="1" applyAlignment="1">
      <alignment/>
    </xf>
    <xf numFmtId="164" fontId="8" fillId="0" borderId="6" xfId="0" applyFont="1" applyBorder="1" applyAlignment="1">
      <alignment/>
    </xf>
    <xf numFmtId="165" fontId="13" fillId="0" borderId="8" xfId="0" applyNumberFormat="1" applyFont="1" applyBorder="1" applyAlignment="1">
      <alignment/>
    </xf>
    <xf numFmtId="164" fontId="7" fillId="0" borderId="6" xfId="0" applyFont="1" applyBorder="1" applyAlignment="1">
      <alignment/>
    </xf>
    <xf numFmtId="165" fontId="14" fillId="0" borderId="7" xfId="0" applyNumberFormat="1" applyFont="1" applyBorder="1" applyAlignment="1">
      <alignment/>
    </xf>
    <xf numFmtId="164" fontId="14" fillId="0" borderId="6" xfId="0" applyFont="1" applyBorder="1" applyAlignment="1">
      <alignment horizontal="left"/>
    </xf>
    <xf numFmtId="165" fontId="17" fillId="0" borderId="6" xfId="0" applyNumberFormat="1" applyFont="1" applyBorder="1" applyAlignment="1">
      <alignment vertical="distributed" wrapText="1"/>
    </xf>
    <xf numFmtId="164" fontId="8" fillId="0" borderId="6" xfId="0" applyFont="1" applyBorder="1" applyAlignment="1">
      <alignment wrapText="1"/>
    </xf>
    <xf numFmtId="165" fontId="16" fillId="6" borderId="6" xfId="0" applyNumberFormat="1" applyFont="1" applyFill="1" applyBorder="1" applyAlignment="1">
      <alignment vertical="distributed" wrapText="1"/>
    </xf>
    <xf numFmtId="164" fontId="7" fillId="6" borderId="12" xfId="0" applyFont="1" applyFill="1" applyBorder="1" applyAlignment="1">
      <alignment/>
    </xf>
    <xf numFmtId="167" fontId="7" fillId="6" borderId="7" xfId="0" applyNumberFormat="1" applyFont="1" applyFill="1" applyBorder="1" applyAlignment="1">
      <alignment/>
    </xf>
    <xf numFmtId="164" fontId="6" fillId="6" borderId="0" xfId="0" applyFont="1" applyFill="1" applyAlignment="1">
      <alignment/>
    </xf>
    <xf numFmtId="164" fontId="6" fillId="6" borderId="13" xfId="0" applyFont="1" applyFill="1" applyBorder="1" applyAlignment="1">
      <alignment/>
    </xf>
    <xf numFmtId="165" fontId="12" fillId="0" borderId="6" xfId="0" applyNumberFormat="1" applyFont="1" applyBorder="1" applyAlignment="1">
      <alignment horizontal="left" vertical="distributed" wrapText="1"/>
    </xf>
    <xf numFmtId="165" fontId="12" fillId="0" borderId="7" xfId="0" applyNumberFormat="1" applyFont="1" applyBorder="1" applyAlignment="1">
      <alignment horizontal="right" vertical="distributed" wrapText="1"/>
    </xf>
    <xf numFmtId="165" fontId="12" fillId="0" borderId="7" xfId="0" applyNumberFormat="1" applyFont="1" applyBorder="1" applyAlignment="1">
      <alignment vertical="distributed" wrapText="1"/>
    </xf>
    <xf numFmtId="165" fontId="12" fillId="0" borderId="8" xfId="0" applyNumberFormat="1" applyFont="1" applyBorder="1" applyAlignment="1">
      <alignment vertical="distributed" wrapText="1"/>
    </xf>
    <xf numFmtId="165" fontId="7" fillId="6" borderId="6" xfId="0" applyNumberFormat="1" applyFont="1" applyFill="1" applyBorder="1" applyAlignment="1">
      <alignment horizontal="left" vertical="distributed" wrapText="1"/>
    </xf>
    <xf numFmtId="165" fontId="7" fillId="6" borderId="7" xfId="0" applyNumberFormat="1" applyFont="1" applyFill="1" applyBorder="1" applyAlignment="1">
      <alignment horizontal="right" vertical="distributed" wrapText="1"/>
    </xf>
    <xf numFmtId="165" fontId="13" fillId="0" borderId="6" xfId="0" applyNumberFormat="1" applyFont="1" applyBorder="1" applyAlignment="1">
      <alignment horizontal="left" vertical="distributed" wrapText="1"/>
    </xf>
    <xf numFmtId="165" fontId="13" fillId="0" borderId="7" xfId="0" applyNumberFormat="1" applyFont="1" applyBorder="1" applyAlignment="1">
      <alignment horizontal="right" vertical="distributed" wrapText="1"/>
    </xf>
    <xf numFmtId="165" fontId="8" fillId="0" borderId="6" xfId="0" applyNumberFormat="1" applyFont="1" applyBorder="1" applyAlignment="1">
      <alignment vertical="distributed" wrapText="1"/>
    </xf>
    <xf numFmtId="165" fontId="7" fillId="0" borderId="7" xfId="0" applyNumberFormat="1" applyFont="1" applyBorder="1" applyAlignment="1">
      <alignment horizontal="right" vertical="distributed" wrapText="1"/>
    </xf>
    <xf numFmtId="165" fontId="7" fillId="0" borderId="8" xfId="0" applyNumberFormat="1" applyFont="1" applyBorder="1" applyAlignment="1">
      <alignment horizontal="right" vertical="distributed" wrapText="1"/>
    </xf>
    <xf numFmtId="164" fontId="0" fillId="0" borderId="10" xfId="0" applyFont="1" applyBorder="1" applyAlignment="1">
      <alignment vertical="center" wrapText="1"/>
    </xf>
    <xf numFmtId="165" fontId="8" fillId="0" borderId="11" xfId="0" applyNumberFormat="1" applyFont="1" applyBorder="1" applyAlignment="1">
      <alignment horizontal="right" vertical="distributed" wrapText="1"/>
    </xf>
    <xf numFmtId="165" fontId="18" fillId="0" borderId="11" xfId="0" applyNumberFormat="1" applyFont="1" applyBorder="1" applyAlignment="1">
      <alignment horizontal="right" vertical="distributed" wrapText="1"/>
    </xf>
    <xf numFmtId="165" fontId="18" fillId="0" borderId="14" xfId="0" applyNumberFormat="1" applyFont="1" applyBorder="1" applyAlignment="1">
      <alignment horizontal="right" vertical="distributed" wrapText="1"/>
    </xf>
    <xf numFmtId="164" fontId="0" fillId="0" borderId="6" xfId="0" applyFont="1" applyBorder="1" applyAlignment="1">
      <alignment horizontal="left" vertical="distributed" wrapText="1"/>
    </xf>
    <xf numFmtId="164" fontId="18" fillId="0" borderId="7" xfId="0" applyFont="1" applyBorder="1" applyAlignment="1">
      <alignment horizontal="left" vertical="distributed" wrapText="1"/>
    </xf>
    <xf numFmtId="164" fontId="18" fillId="0" borderId="8" xfId="0" applyFont="1" applyBorder="1" applyAlignment="1">
      <alignment horizontal="left" vertical="distributed" wrapText="1"/>
    </xf>
    <xf numFmtId="165" fontId="8" fillId="7" borderId="6" xfId="0" applyNumberFormat="1" applyFont="1" applyFill="1" applyBorder="1" applyAlignment="1">
      <alignment vertical="distributed" wrapText="1"/>
    </xf>
    <xf numFmtId="165" fontId="8" fillId="7" borderId="7" xfId="0" applyNumberFormat="1" applyFont="1" applyFill="1" applyBorder="1" applyAlignment="1">
      <alignment vertical="distributed" wrapText="1"/>
    </xf>
    <xf numFmtId="165" fontId="6" fillId="7" borderId="7" xfId="0" applyNumberFormat="1" applyFont="1" applyFill="1" applyBorder="1" applyAlignment="1">
      <alignment vertical="distributed" wrapText="1"/>
    </xf>
    <xf numFmtId="165" fontId="6" fillId="7" borderId="8" xfId="0" applyNumberFormat="1" applyFont="1" applyFill="1" applyBorder="1" applyAlignment="1">
      <alignment vertical="distributed" wrapText="1"/>
    </xf>
    <xf numFmtId="164" fontId="0" fillId="0" borderId="10" xfId="0" applyFont="1" applyBorder="1" applyAlignment="1">
      <alignment vertical="distributed" wrapText="1"/>
    </xf>
    <xf numFmtId="164" fontId="7" fillId="0" borderId="7" xfId="0" applyFont="1" applyBorder="1" applyAlignment="1">
      <alignment horizontal="left" vertical="distributed" wrapText="1"/>
    </xf>
    <xf numFmtId="164" fontId="7" fillId="0" borderId="8" xfId="0" applyFont="1" applyBorder="1" applyAlignment="1">
      <alignment horizontal="left" vertical="distributed" wrapText="1"/>
    </xf>
    <xf numFmtId="164" fontId="0" fillId="0" borderId="6" xfId="0" applyFont="1" applyBorder="1" applyAlignment="1">
      <alignment vertical="distributed" wrapText="1"/>
    </xf>
    <xf numFmtId="164" fontId="0" fillId="0" borderId="15" xfId="0" applyFont="1" applyBorder="1" applyAlignment="1">
      <alignment vertical="distributed" wrapText="1"/>
    </xf>
    <xf numFmtId="164" fontId="7" fillId="6" borderId="6" xfId="0" applyFont="1" applyFill="1" applyBorder="1" applyAlignment="1">
      <alignment horizontal="left" vertical="distributed" wrapText="1"/>
    </xf>
    <xf numFmtId="164" fontId="13" fillId="6" borderId="6" xfId="0" applyFont="1" applyFill="1" applyBorder="1" applyAlignment="1">
      <alignment horizontal="left"/>
    </xf>
    <xf numFmtId="165" fontId="13" fillId="6" borderId="7" xfId="0" applyNumberFormat="1" applyFont="1" applyFill="1" applyBorder="1" applyAlignment="1">
      <alignment/>
    </xf>
    <xf numFmtId="164" fontId="13" fillId="6" borderId="6" xfId="0" applyFont="1" applyFill="1" applyBorder="1" applyAlignment="1">
      <alignment/>
    </xf>
    <xf numFmtId="165" fontId="13" fillId="6" borderId="7" xfId="0" applyNumberFormat="1" applyFont="1" applyFill="1" applyBorder="1" applyAlignment="1">
      <alignment horizontal="right"/>
    </xf>
    <xf numFmtId="165" fontId="13" fillId="6" borderId="8" xfId="0" applyNumberFormat="1" applyFont="1" applyFill="1" applyBorder="1" applyAlignment="1">
      <alignment horizontal="right"/>
    </xf>
    <xf numFmtId="165" fontId="13" fillId="6" borderId="8" xfId="0" applyNumberFormat="1" applyFont="1" applyFill="1" applyBorder="1" applyAlignment="1">
      <alignment/>
    </xf>
    <xf numFmtId="165" fontId="18" fillId="6" borderId="7" xfId="0" applyNumberFormat="1" applyFont="1" applyFill="1" applyBorder="1" applyAlignment="1">
      <alignment/>
    </xf>
    <xf numFmtId="165" fontId="18" fillId="6" borderId="8" xfId="0" applyNumberFormat="1" applyFont="1" applyFill="1" applyBorder="1" applyAlignment="1">
      <alignment/>
    </xf>
    <xf numFmtId="165" fontId="8" fillId="0" borderId="6" xfId="0" applyNumberFormat="1" applyFont="1" applyBorder="1" applyAlignment="1">
      <alignment vertical="distributed" wrapText="1"/>
    </xf>
    <xf numFmtId="164" fontId="7" fillId="0" borderId="6" xfId="0" applyFont="1" applyBorder="1" applyAlignment="1">
      <alignment vertical="center" wrapText="1"/>
    </xf>
    <xf numFmtId="164" fontId="8" fillId="0" borderId="6" xfId="0" applyFont="1" applyBorder="1" applyAlignment="1">
      <alignment horizontal="left" vertical="distributed" wrapText="1"/>
    </xf>
    <xf numFmtId="165" fontId="19" fillId="0" borderId="7" xfId="0" applyNumberFormat="1" applyFont="1" applyBorder="1" applyAlignment="1">
      <alignment vertical="distributed" wrapText="1"/>
    </xf>
    <xf numFmtId="165" fontId="19" fillId="0" borderId="8" xfId="0" applyNumberFormat="1" applyFont="1" applyBorder="1" applyAlignment="1">
      <alignment vertical="distributed" wrapText="1"/>
    </xf>
    <xf numFmtId="164" fontId="13" fillId="6" borderId="6" xfId="0" applyFont="1" applyFill="1" applyBorder="1" applyAlignment="1">
      <alignment/>
    </xf>
    <xf numFmtId="165" fontId="8" fillId="6" borderId="7" xfId="0" applyNumberFormat="1" applyFont="1" applyFill="1" applyBorder="1" applyAlignment="1">
      <alignment/>
    </xf>
    <xf numFmtId="164" fontId="13" fillId="6" borderId="6" xfId="0" applyFont="1" applyFill="1" applyBorder="1" applyAlignment="1">
      <alignment horizontal="left"/>
    </xf>
    <xf numFmtId="164" fontId="7" fillId="6" borderId="6" xfId="0" applyFont="1" applyFill="1" applyBorder="1" applyAlignment="1">
      <alignment horizontal="left"/>
    </xf>
    <xf numFmtId="164" fontId="11" fillId="6" borderId="7" xfId="0" applyFont="1" applyFill="1" applyBorder="1" applyAlignment="1">
      <alignment horizontal="center"/>
    </xf>
    <xf numFmtId="164" fontId="11" fillId="6" borderId="8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21" fillId="6" borderId="6" xfId="0" applyNumberFormat="1" applyFont="1" applyFill="1" applyBorder="1" applyAlignment="1">
      <alignment vertical="distributed" wrapText="1"/>
    </xf>
    <xf numFmtId="164" fontId="7" fillId="0" borderId="6" xfId="0" applyFont="1" applyBorder="1" applyAlignment="1">
      <alignment horizontal="left" vertical="top" wrapText="1"/>
    </xf>
    <xf numFmtId="164" fontId="7" fillId="0" borderId="6" xfId="0" applyFont="1" applyBorder="1" applyAlignment="1">
      <alignment vertical="top" wrapText="1"/>
    </xf>
    <xf numFmtId="164" fontId="7" fillId="0" borderId="6" xfId="0" applyFont="1" applyBorder="1" applyAlignment="1">
      <alignment horizontal="left" wrapText="1"/>
    </xf>
    <xf numFmtId="165" fontId="6" fillId="0" borderId="7" xfId="0" applyNumberFormat="1" applyFont="1" applyBorder="1" applyAlignment="1">
      <alignment vertical="distributed" wrapText="1"/>
    </xf>
    <xf numFmtId="165" fontId="6" fillId="0" borderId="8" xfId="0" applyNumberFormat="1" applyFont="1" applyBorder="1" applyAlignment="1">
      <alignment vertical="distributed" wrapText="1"/>
    </xf>
    <xf numFmtId="164" fontId="21" fillId="6" borderId="6" xfId="0" applyFont="1" applyFill="1" applyBorder="1" applyAlignment="1">
      <alignment/>
    </xf>
    <xf numFmtId="164" fontId="13" fillId="0" borderId="6" xfId="0" applyFont="1" applyBorder="1" applyAlignment="1">
      <alignment/>
    </xf>
    <xf numFmtId="164" fontId="13" fillId="0" borderId="6" xfId="0" applyFont="1" applyBorder="1" applyAlignment="1">
      <alignment wrapText="1"/>
    </xf>
    <xf numFmtId="164" fontId="22" fillId="0" borderId="6" xfId="0" applyFont="1" applyBorder="1" applyAlignment="1">
      <alignment horizontal="left" wrapText="1"/>
    </xf>
    <xf numFmtId="165" fontId="8" fillId="0" borderId="7" xfId="0" applyNumberFormat="1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8" xfId="0" applyFont="1" applyBorder="1" applyAlignment="1">
      <alignment/>
    </xf>
    <xf numFmtId="164" fontId="24" fillId="0" borderId="6" xfId="0" applyFont="1" applyBorder="1" applyAlignment="1">
      <alignment horizontal="left" wrapText="1"/>
    </xf>
    <xf numFmtId="164" fontId="24" fillId="0" borderId="6" xfId="0" applyFont="1" applyBorder="1" applyAlignment="1">
      <alignment wrapText="1"/>
    </xf>
    <xf numFmtId="168" fontId="22" fillId="0" borderId="6" xfId="0" applyNumberFormat="1" applyFont="1" applyBorder="1" applyAlignment="1">
      <alignment wrapText="1"/>
    </xf>
    <xf numFmtId="164" fontId="8" fillId="0" borderId="6" xfId="0" applyFont="1" applyBorder="1" applyAlignment="1">
      <alignment vertical="distributed" wrapText="1"/>
    </xf>
    <xf numFmtId="164" fontId="7" fillId="6" borderId="6" xfId="0" applyFont="1" applyFill="1" applyBorder="1" applyAlignment="1">
      <alignment/>
    </xf>
    <xf numFmtId="165" fontId="7" fillId="6" borderId="7" xfId="0" applyNumberFormat="1" applyFont="1" applyFill="1" applyBorder="1" applyAlignment="1">
      <alignment/>
    </xf>
    <xf numFmtId="164" fontId="7" fillId="6" borderId="9" xfId="0" applyFont="1" applyFill="1" applyBorder="1" applyAlignment="1">
      <alignment horizontal="left"/>
    </xf>
    <xf numFmtId="164" fontId="0" fillId="0" borderId="7" xfId="0" applyFont="1" applyBorder="1" applyAlignment="1">
      <alignment wrapText="1"/>
    </xf>
    <xf numFmtId="169" fontId="8" fillId="0" borderId="7" xfId="0" applyNumberFormat="1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/>
    </xf>
    <xf numFmtId="165" fontId="21" fillId="6" borderId="7" xfId="0" applyNumberFormat="1" applyFont="1" applyFill="1" applyBorder="1" applyAlignment="1">
      <alignment/>
    </xf>
    <xf numFmtId="164" fontId="7" fillId="7" borderId="6" xfId="0" applyFont="1" applyFill="1" applyBorder="1" applyAlignment="1">
      <alignment horizontal="left" vertical="distributed" wrapText="1"/>
    </xf>
    <xf numFmtId="164" fontId="7" fillId="7" borderId="7" xfId="0" applyFont="1" applyFill="1" applyBorder="1" applyAlignment="1">
      <alignment horizontal="left" vertical="distributed" wrapText="1"/>
    </xf>
    <xf numFmtId="164" fontId="7" fillId="7" borderId="8" xfId="0" applyFont="1" applyFill="1" applyBorder="1" applyAlignment="1">
      <alignment horizontal="left" vertical="distributed" wrapText="1"/>
    </xf>
    <xf numFmtId="164" fontId="8" fillId="7" borderId="6" xfId="0" applyFont="1" applyFill="1" applyBorder="1" applyAlignment="1">
      <alignment horizontal="left" vertical="distributed" wrapText="1"/>
    </xf>
    <xf numFmtId="170" fontId="8" fillId="7" borderId="7" xfId="0" applyNumberFormat="1" applyFont="1" applyFill="1" applyBorder="1" applyAlignment="1">
      <alignment vertical="distributed" wrapText="1"/>
    </xf>
    <xf numFmtId="170" fontId="8" fillId="7" borderId="8" xfId="0" applyNumberFormat="1" applyFont="1" applyFill="1" applyBorder="1" applyAlignment="1">
      <alignment vertical="distributed" wrapText="1"/>
    </xf>
    <xf numFmtId="164" fontId="8" fillId="6" borderId="6" xfId="0" applyFont="1" applyFill="1" applyBorder="1" applyAlignment="1">
      <alignment horizontal="left" vertical="distributed" wrapText="1"/>
    </xf>
    <xf numFmtId="170" fontId="8" fillId="6" borderId="7" xfId="0" applyNumberFormat="1" applyFont="1" applyFill="1" applyBorder="1" applyAlignment="1">
      <alignment vertical="distributed" wrapText="1"/>
    </xf>
    <xf numFmtId="164" fontId="6" fillId="0" borderId="7" xfId="0" applyFont="1" applyBorder="1" applyAlignment="1">
      <alignment vertical="distributed" wrapText="1"/>
    </xf>
    <xf numFmtId="164" fontId="6" fillId="0" borderId="8" xfId="0" applyFont="1" applyBorder="1" applyAlignment="1">
      <alignment vertical="distributed" wrapText="1"/>
    </xf>
    <xf numFmtId="164" fontId="8" fillId="0" borderId="7" xfId="0" applyFont="1" applyBorder="1" applyAlignment="1">
      <alignment vertical="distributed" wrapText="1"/>
    </xf>
    <xf numFmtId="164" fontId="8" fillId="0" borderId="8" xfId="0" applyFont="1" applyBorder="1" applyAlignment="1">
      <alignment vertical="distributed" wrapText="1"/>
    </xf>
    <xf numFmtId="166" fontId="8" fillId="0" borderId="7" xfId="0" applyNumberFormat="1" applyFont="1" applyBorder="1" applyAlignment="1">
      <alignment vertical="distributed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3" fillId="0" borderId="6" xfId="0" applyFont="1" applyBorder="1" applyAlignment="1">
      <alignment vertical="distributed" wrapText="1"/>
    </xf>
    <xf numFmtId="165" fontId="8" fillId="6" borderId="7" xfId="0" applyNumberFormat="1" applyFont="1" applyFill="1" applyBorder="1" applyAlignment="1">
      <alignment/>
    </xf>
    <xf numFmtId="164" fontId="13" fillId="6" borderId="6" xfId="0" applyFont="1" applyFill="1" applyBorder="1" applyAlignment="1">
      <alignment wrapText="1"/>
    </xf>
    <xf numFmtId="164" fontId="13" fillId="6" borderId="16" xfId="0" applyFont="1" applyFill="1" applyBorder="1" applyAlignment="1">
      <alignment horizontal="left"/>
    </xf>
    <xf numFmtId="165" fontId="8" fillId="6" borderId="17" xfId="0" applyNumberFormat="1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_146-03" xfId="26"/>
    <cellStyle name="Normal_146-03_machete investitii buget  mai   2017" xfId="27"/>
    <cellStyle name="Note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55"/>
  <sheetViews>
    <sheetView tabSelected="1" zoomScaleSheetLayoutView="100" workbookViewId="0" topLeftCell="A1">
      <selection activeCell="I11" sqref="I11"/>
    </sheetView>
  </sheetViews>
  <sheetFormatPr defaultColWidth="6.8515625" defaultRowHeight="12.75"/>
  <cols>
    <col min="1" max="1" width="57.28125" style="1" customWidth="1"/>
    <col min="2" max="2" width="17.57421875" style="1" customWidth="1"/>
    <col min="3" max="3" width="22.421875" style="1" customWidth="1"/>
    <col min="4" max="4" width="15.28125" style="1" customWidth="1"/>
    <col min="5" max="5" width="16.28125" style="1" customWidth="1"/>
    <col min="6" max="6" width="1.28515625" style="1" customWidth="1"/>
    <col min="7" max="16384" width="8.28125" style="1" customWidth="1"/>
  </cols>
  <sheetData>
    <row r="1" spans="1:5" ht="14.25">
      <c r="A1" s="2" t="s">
        <v>0</v>
      </c>
      <c r="B1" s="3"/>
      <c r="C1" s="3"/>
      <c r="D1" s="2"/>
      <c r="E1" s="2"/>
    </row>
    <row r="2" spans="1:5" ht="12.75">
      <c r="A2" s="4" t="s">
        <v>1</v>
      </c>
      <c r="B2" s="4"/>
      <c r="C2" s="4"/>
      <c r="D2" s="4"/>
      <c r="E2" s="4"/>
    </row>
    <row r="3" spans="1:5" ht="12.75">
      <c r="A3" s="4" t="s">
        <v>2</v>
      </c>
      <c r="B3" s="4"/>
      <c r="C3" s="4"/>
      <c r="D3" s="4"/>
      <c r="E3" s="4"/>
    </row>
    <row r="4" spans="1:5" ht="13.5" customHeight="1">
      <c r="A4" s="3"/>
      <c r="B4" s="5"/>
      <c r="C4" s="5"/>
      <c r="D4" s="5"/>
      <c r="E4" s="5" t="s">
        <v>3</v>
      </c>
    </row>
    <row r="5" spans="1:5" ht="18" customHeight="1">
      <c r="A5" s="6" t="s">
        <v>4</v>
      </c>
      <c r="B5" s="7" t="s">
        <v>5</v>
      </c>
      <c r="C5" s="8" t="s">
        <v>6</v>
      </c>
      <c r="D5" s="8" t="s">
        <v>7</v>
      </c>
      <c r="E5" s="8" t="s">
        <v>8</v>
      </c>
    </row>
    <row r="6" spans="1:5" ht="56.25" customHeight="1">
      <c r="A6" s="6"/>
      <c r="B6" s="7"/>
      <c r="C6" s="8"/>
      <c r="D6" s="8"/>
      <c r="E6" s="8"/>
    </row>
    <row r="7" spans="1:5" ht="18.75" customHeight="1">
      <c r="A7" s="6"/>
      <c r="B7" s="7"/>
      <c r="C7" s="8"/>
      <c r="D7" s="8"/>
      <c r="E7" s="8"/>
    </row>
    <row r="8" spans="1:5" ht="7.5" customHeight="1" hidden="1">
      <c r="A8" s="6"/>
      <c r="B8" s="7"/>
      <c r="C8" s="8"/>
      <c r="D8" s="8"/>
      <c r="E8" s="8"/>
    </row>
    <row r="9" spans="1:5" ht="7.5" customHeight="1" hidden="1">
      <c r="A9" s="6"/>
      <c r="B9" s="7"/>
      <c r="C9" s="8"/>
      <c r="D9" s="8"/>
      <c r="E9" s="8"/>
    </row>
    <row r="10" spans="1:5" s="10" customFormat="1" ht="12.75">
      <c r="A10" s="9">
        <v>0</v>
      </c>
      <c r="B10" s="9">
        <v>1</v>
      </c>
      <c r="C10" s="9">
        <v>2</v>
      </c>
      <c r="D10" s="9">
        <v>3</v>
      </c>
      <c r="E10" s="9">
        <v>4</v>
      </c>
    </row>
    <row r="11" spans="1:5" s="10" customFormat="1" ht="24.75" customHeight="1">
      <c r="A11" s="11" t="s">
        <v>9</v>
      </c>
      <c r="B11" s="11"/>
      <c r="C11" s="11"/>
      <c r="D11" s="11"/>
      <c r="E11" s="11"/>
    </row>
    <row r="12" spans="1:5" ht="12.75" customHeight="1">
      <c r="A12" s="12" t="s">
        <v>10</v>
      </c>
      <c r="B12" s="13"/>
      <c r="C12" s="13"/>
      <c r="D12" s="13"/>
      <c r="E12" s="14"/>
    </row>
    <row r="13" spans="1:5" ht="39" customHeight="1">
      <c r="A13" s="15" t="s">
        <v>11</v>
      </c>
      <c r="B13" s="16">
        <v>554</v>
      </c>
      <c r="C13" s="16"/>
      <c r="D13" s="16"/>
      <c r="E13" s="17"/>
    </row>
    <row r="14" spans="1:5" ht="12.75">
      <c r="A14" s="12" t="s">
        <v>12</v>
      </c>
      <c r="B14" s="13">
        <f>SUM(B13:B13)</f>
        <v>554</v>
      </c>
      <c r="C14" s="13">
        <f>SUM(C13:C13)</f>
        <v>0</v>
      </c>
      <c r="D14" s="13">
        <f>SUM(D13:D13)</f>
        <v>0</v>
      </c>
      <c r="E14" s="13">
        <f>SUM(E13:E13)</f>
        <v>0</v>
      </c>
    </row>
    <row r="15" spans="1:5" ht="12.75">
      <c r="A15" s="12" t="s">
        <v>13</v>
      </c>
      <c r="B15" s="13"/>
      <c r="C15" s="13"/>
      <c r="D15" s="13"/>
      <c r="E15" s="14"/>
    </row>
    <row r="16" spans="1:5" ht="38.25">
      <c r="A16" s="18" t="s">
        <v>14</v>
      </c>
      <c r="B16" s="19">
        <v>314</v>
      </c>
      <c r="C16" s="20"/>
      <c r="D16" s="20"/>
      <c r="E16" s="21"/>
    </row>
    <row r="17" spans="1:5" ht="12.75">
      <c r="A17" s="12" t="s">
        <v>15</v>
      </c>
      <c r="B17" s="13">
        <f>SUM(B16:B16)</f>
        <v>314</v>
      </c>
      <c r="C17" s="13">
        <f>SUM(C16:C16)</f>
        <v>0</v>
      </c>
      <c r="D17" s="13">
        <f>SUM(D16:D16)</f>
        <v>0</v>
      </c>
      <c r="E17" s="13">
        <f>SUM(E16:E16)</f>
        <v>0</v>
      </c>
    </row>
    <row r="18" spans="1:5" s="23" customFormat="1" ht="12.75" customHeight="1">
      <c r="A18" s="22" t="s">
        <v>16</v>
      </c>
      <c r="B18" s="22"/>
      <c r="C18" s="22"/>
      <c r="D18" s="22"/>
      <c r="E18" s="22"/>
    </row>
    <row r="19" spans="1:5" s="23" customFormat="1" ht="12.75" customHeight="1">
      <c r="A19" s="22" t="s">
        <v>17</v>
      </c>
      <c r="B19" s="22"/>
      <c r="C19" s="22"/>
      <c r="D19" s="22"/>
      <c r="E19" s="22"/>
    </row>
    <row r="20" spans="1:5" s="23" customFormat="1" ht="12.75">
      <c r="A20" s="24" t="s">
        <v>18</v>
      </c>
      <c r="B20" s="25"/>
      <c r="C20" s="25"/>
      <c r="D20" s="25"/>
      <c r="E20" s="26"/>
    </row>
    <row r="21" spans="1:5" s="23" customFormat="1" ht="12.75" customHeight="1">
      <c r="A21" s="27" t="s">
        <v>19</v>
      </c>
      <c r="B21" s="27"/>
      <c r="C21" s="27"/>
      <c r="D21" s="27"/>
      <c r="E21" s="27"/>
    </row>
    <row r="22" spans="1:5" s="23" customFormat="1" ht="14.25">
      <c r="A22" s="24" t="s">
        <v>20</v>
      </c>
      <c r="B22" s="25">
        <f>SUM(B23+B24+B25+B26+B27)</f>
        <v>330</v>
      </c>
      <c r="C22" s="25">
        <f>SUM(C23:C27)</f>
        <v>0</v>
      </c>
      <c r="D22" s="25">
        <f>SUM(D23:D27)</f>
        <v>0</v>
      </c>
      <c r="E22" s="26">
        <f>SUM(E23:E27)</f>
        <v>0</v>
      </c>
    </row>
    <row r="23" spans="1:5" s="23" customFormat="1" ht="13.5" customHeight="1">
      <c r="A23" s="28" t="s">
        <v>21</v>
      </c>
      <c r="B23" s="29">
        <v>4</v>
      </c>
      <c r="C23" s="30">
        <v>0</v>
      </c>
      <c r="D23" s="30"/>
      <c r="E23" s="31"/>
    </row>
    <row r="24" spans="1:5" s="23" customFormat="1" ht="14.25">
      <c r="A24" s="32" t="s">
        <v>22</v>
      </c>
      <c r="B24" s="29">
        <v>5</v>
      </c>
      <c r="C24" s="29"/>
      <c r="D24" s="29"/>
      <c r="E24" s="33"/>
    </row>
    <row r="25" spans="1:5" s="23" customFormat="1" ht="14.25" customHeight="1">
      <c r="A25" s="28" t="s">
        <v>23</v>
      </c>
      <c r="B25" s="29">
        <v>300</v>
      </c>
      <c r="C25" s="34"/>
      <c r="D25" s="35"/>
      <c r="E25" s="36"/>
    </row>
    <row r="26" spans="1:5" s="23" customFormat="1" ht="14.25" customHeight="1">
      <c r="A26" s="28" t="s">
        <v>24</v>
      </c>
      <c r="B26" s="29">
        <v>7</v>
      </c>
      <c r="C26" s="34"/>
      <c r="D26" s="35"/>
      <c r="E26" s="36"/>
    </row>
    <row r="27" spans="1:5" s="23" customFormat="1" ht="14.25" customHeight="1">
      <c r="A27" s="28" t="s">
        <v>25</v>
      </c>
      <c r="B27" s="29">
        <v>14</v>
      </c>
      <c r="C27" s="34"/>
      <c r="D27" s="35"/>
      <c r="E27" s="36"/>
    </row>
    <row r="28" spans="1:5" ht="15.75" customHeight="1">
      <c r="A28" s="37" t="s">
        <v>26</v>
      </c>
      <c r="B28" s="38">
        <f>SUM(B22)</f>
        <v>330</v>
      </c>
      <c r="C28" s="38">
        <f>SUM(C22)</f>
        <v>0</v>
      </c>
      <c r="D28" s="38">
        <f>SUM(D22)</f>
        <v>0</v>
      </c>
      <c r="E28" s="38">
        <f>SUM(E22)</f>
        <v>0</v>
      </c>
    </row>
    <row r="29" spans="1:5" ht="19.5" customHeight="1">
      <c r="A29" s="27" t="s">
        <v>27</v>
      </c>
      <c r="B29" s="27"/>
      <c r="C29" s="27"/>
      <c r="D29" s="27"/>
      <c r="E29" s="27"/>
    </row>
    <row r="30" spans="1:5" ht="36" customHeight="1">
      <c r="A30" s="39" t="s">
        <v>28</v>
      </c>
      <c r="B30" s="40">
        <v>697</v>
      </c>
      <c r="C30" s="41">
        <v>0</v>
      </c>
      <c r="D30" s="41">
        <v>0</v>
      </c>
      <c r="E30" s="42">
        <v>0</v>
      </c>
    </row>
    <row r="31" spans="1:5" ht="30" customHeight="1">
      <c r="A31" s="39" t="s">
        <v>29</v>
      </c>
      <c r="B31" s="40">
        <v>38</v>
      </c>
      <c r="C31" s="41">
        <v>0</v>
      </c>
      <c r="D31" s="41">
        <v>0</v>
      </c>
      <c r="E31" s="42">
        <v>0</v>
      </c>
    </row>
    <row r="32" spans="1:5" ht="58.5" customHeight="1">
      <c r="A32" s="43" t="s">
        <v>30</v>
      </c>
      <c r="B32" s="44">
        <v>35</v>
      </c>
      <c r="C32" s="45"/>
      <c r="D32" s="45"/>
      <c r="E32" s="46"/>
    </row>
    <row r="33" spans="1:5" ht="24.75" customHeight="1">
      <c r="A33" s="47" t="s">
        <v>31</v>
      </c>
      <c r="B33" s="45">
        <v>80</v>
      </c>
      <c r="C33" s="45">
        <v>50</v>
      </c>
      <c r="D33" s="45">
        <v>50</v>
      </c>
      <c r="E33" s="46">
        <v>50</v>
      </c>
    </row>
    <row r="34" spans="1:5" ht="14.25" customHeight="1">
      <c r="A34" s="47" t="s">
        <v>32</v>
      </c>
      <c r="B34" s="45">
        <v>200</v>
      </c>
      <c r="C34" s="45">
        <v>500</v>
      </c>
      <c r="D34" s="45">
        <v>500</v>
      </c>
      <c r="E34" s="46">
        <v>500</v>
      </c>
    </row>
    <row r="35" spans="1:5" ht="24.75" customHeight="1">
      <c r="A35" s="47" t="s">
        <v>33</v>
      </c>
      <c r="B35" s="45">
        <v>100</v>
      </c>
      <c r="C35" s="45">
        <v>100</v>
      </c>
      <c r="D35" s="45">
        <v>100</v>
      </c>
      <c r="E35" s="46">
        <v>100</v>
      </c>
    </row>
    <row r="36" spans="1:5" ht="15" customHeight="1">
      <c r="A36" s="48" t="s">
        <v>34</v>
      </c>
      <c r="B36" s="38">
        <f>SUM(B30:B35)</f>
        <v>1150</v>
      </c>
      <c r="C36" s="38">
        <f>SUM(C30:C35)</f>
        <v>650</v>
      </c>
      <c r="D36" s="38">
        <f>SUM(D30:D35)</f>
        <v>650</v>
      </c>
      <c r="E36" s="38">
        <f>SUM(E30:E35)</f>
        <v>650</v>
      </c>
    </row>
    <row r="37" spans="1:5" ht="14.25" customHeight="1">
      <c r="A37" s="22" t="s">
        <v>35</v>
      </c>
      <c r="B37" s="22"/>
      <c r="C37" s="22"/>
      <c r="D37" s="22"/>
      <c r="E37" s="22"/>
    </row>
    <row r="38" spans="1:5" ht="51">
      <c r="A38" s="49" t="s">
        <v>36</v>
      </c>
      <c r="B38" s="44">
        <v>1410</v>
      </c>
      <c r="C38" s="44"/>
      <c r="D38" s="44"/>
      <c r="E38" s="50"/>
    </row>
    <row r="39" spans="1:5" ht="25.5">
      <c r="A39" s="39" t="s">
        <v>37</v>
      </c>
      <c r="B39" s="44">
        <v>1500</v>
      </c>
      <c r="C39" s="44">
        <v>12000</v>
      </c>
      <c r="D39" s="44"/>
      <c r="E39" s="50"/>
    </row>
    <row r="40" spans="1:5" ht="30" customHeight="1">
      <c r="A40" s="39" t="s">
        <v>38</v>
      </c>
      <c r="B40" s="44"/>
      <c r="C40" s="44">
        <v>4000</v>
      </c>
      <c r="D40" s="44">
        <v>4000</v>
      </c>
      <c r="E40" s="50">
        <v>4000</v>
      </c>
    </row>
    <row r="41" spans="1:5" ht="12.75">
      <c r="A41" s="48" t="s">
        <v>39</v>
      </c>
      <c r="B41" s="38">
        <f>SUM(B38:B40)</f>
        <v>2910</v>
      </c>
      <c r="C41" s="38">
        <f>SUM(C38:C40)</f>
        <v>16000</v>
      </c>
      <c r="D41" s="38">
        <f>SUM(D38:D40)</f>
        <v>4000</v>
      </c>
      <c r="E41" s="38">
        <f>SUM(E38:E40)</f>
        <v>4000</v>
      </c>
    </row>
    <row r="42" spans="1:5" ht="14.25" customHeight="1">
      <c r="A42" s="22" t="s">
        <v>40</v>
      </c>
      <c r="B42" s="22"/>
      <c r="C42" s="22"/>
      <c r="D42" s="22"/>
      <c r="E42" s="22"/>
    </row>
    <row r="43" spans="1:5" ht="50.25" customHeight="1">
      <c r="A43" s="43" t="s">
        <v>41</v>
      </c>
      <c r="B43" s="44">
        <v>14</v>
      </c>
      <c r="C43" s="45"/>
      <c r="D43" s="45"/>
      <c r="E43" s="46"/>
    </row>
    <row r="44" spans="1:5" ht="27" customHeight="1">
      <c r="A44" s="39" t="s">
        <v>42</v>
      </c>
      <c r="B44" s="44">
        <v>100</v>
      </c>
      <c r="C44" s="45">
        <v>56</v>
      </c>
      <c r="D44" s="45"/>
      <c r="E44" s="46"/>
    </row>
    <row r="45" spans="1:5" ht="25.5">
      <c r="A45" s="39" t="s">
        <v>43</v>
      </c>
      <c r="B45" s="44">
        <v>125</v>
      </c>
      <c r="C45" s="45">
        <v>25</v>
      </c>
      <c r="D45" s="45"/>
      <c r="E45" s="46"/>
    </row>
    <row r="46" spans="1:5" s="51" customFormat="1" ht="51">
      <c r="A46" s="43" t="s">
        <v>44</v>
      </c>
      <c r="B46" s="44">
        <v>21</v>
      </c>
      <c r="C46" s="44"/>
      <c r="D46" s="44"/>
      <c r="E46" s="50"/>
    </row>
    <row r="47" spans="1:5" ht="25.5" customHeight="1">
      <c r="A47" s="52" t="s">
        <v>45</v>
      </c>
      <c r="B47" s="44">
        <v>190</v>
      </c>
      <c r="C47" s="53"/>
      <c r="D47" s="53"/>
      <c r="E47" s="54"/>
    </row>
    <row r="48" spans="1:5" ht="25.5" customHeight="1">
      <c r="A48" s="52" t="s">
        <v>46</v>
      </c>
      <c r="B48" s="44">
        <v>50</v>
      </c>
      <c r="C48" s="53"/>
      <c r="D48" s="53"/>
      <c r="E48" s="54"/>
    </row>
    <row r="49" spans="1:5" ht="17.25" customHeight="1">
      <c r="A49" s="52" t="s">
        <v>47</v>
      </c>
      <c r="B49" s="44">
        <v>106</v>
      </c>
      <c r="C49" s="53"/>
      <c r="D49" s="53"/>
      <c r="E49" s="54"/>
    </row>
    <row r="50" spans="1:5" ht="15" customHeight="1">
      <c r="A50" s="39" t="s">
        <v>48</v>
      </c>
      <c r="B50" s="44">
        <v>500</v>
      </c>
      <c r="C50" s="53"/>
      <c r="D50" s="53"/>
      <c r="E50" s="54"/>
    </row>
    <row r="51" spans="1:5" ht="15" customHeight="1">
      <c r="A51" s="48" t="s">
        <v>49</v>
      </c>
      <c r="B51" s="38">
        <f>SUM(B43:B50)</f>
        <v>1106</v>
      </c>
      <c r="C51" s="38">
        <f>SUM(C43:C50)</f>
        <v>81</v>
      </c>
      <c r="D51" s="38">
        <f>SUM(D43:D50)</f>
        <v>0</v>
      </c>
      <c r="E51" s="38">
        <f>SUM(E43:E50)</f>
        <v>0</v>
      </c>
    </row>
    <row r="52" spans="1:5" ht="17.25" customHeight="1">
      <c r="A52" s="55" t="s">
        <v>50</v>
      </c>
      <c r="B52" s="13">
        <f>SUM(B20+B28+B36+B41+B51)</f>
        <v>5496</v>
      </c>
      <c r="C52" s="13">
        <f>SUM(C20+C28+C36+C41+C51)</f>
        <v>16731</v>
      </c>
      <c r="D52" s="13">
        <f>SUM(D20+D28+D36+D41+D51)</f>
        <v>4650</v>
      </c>
      <c r="E52" s="13">
        <f>SUM(E20+E28+E36+E41+E51)</f>
        <v>4650</v>
      </c>
    </row>
    <row r="53" spans="1:5" ht="16.5">
      <c r="A53" s="56" t="s">
        <v>51</v>
      </c>
      <c r="B53" s="57">
        <f>SUM(B14+B17+B52)</f>
        <v>6364</v>
      </c>
      <c r="C53" s="57">
        <f>SUM(C14+C17+C52)</f>
        <v>16731</v>
      </c>
      <c r="D53" s="57">
        <f>SUM(D14+D17+D52)</f>
        <v>4650</v>
      </c>
      <c r="E53" s="57">
        <f>SUM(E14+E17+E52)</f>
        <v>4650</v>
      </c>
    </row>
    <row r="54" spans="1:5" ht="12.75">
      <c r="A54" s="58" t="s">
        <v>52</v>
      </c>
      <c r="B54" s="59">
        <f>SUM(B47:B50)</f>
        <v>846</v>
      </c>
      <c r="C54" s="59">
        <f>SUM(C47:C50)</f>
        <v>0</v>
      </c>
      <c r="D54" s="59">
        <f>SUM(D47:D50)</f>
        <v>0</v>
      </c>
      <c r="E54" s="59">
        <f>SUM(E47:E50)</f>
        <v>0</v>
      </c>
    </row>
    <row r="55" spans="1:5" ht="12.75">
      <c r="A55" s="58" t="s">
        <v>53</v>
      </c>
      <c r="B55" s="59">
        <f>SUM(B13+B16)</f>
        <v>868</v>
      </c>
      <c r="C55" s="59">
        <f>SUM(C13+C16)</f>
        <v>0</v>
      </c>
      <c r="D55" s="59">
        <f>SUM(D13+D16)</f>
        <v>0</v>
      </c>
      <c r="E55" s="59">
        <f>SUM(E13+E16)</f>
        <v>0</v>
      </c>
    </row>
    <row r="56" spans="1:5" ht="12.75">
      <c r="A56" s="58" t="s">
        <v>54</v>
      </c>
      <c r="B56" s="59">
        <f>SUM(B28+B36+B41+B43+B44+B45+B46)</f>
        <v>4650</v>
      </c>
      <c r="C56" s="59">
        <f>SUM(C28+C36+C41+C43+C44+C45+C46)</f>
        <v>16731</v>
      </c>
      <c r="D56" s="59">
        <f>SUM(D28+D36+D41+D43+D44+D45+D46)</f>
        <v>4650</v>
      </c>
      <c r="E56" s="59">
        <f>SUM(E28+E36+E41+E43+E44+E45+E46)</f>
        <v>4650</v>
      </c>
    </row>
    <row r="57" spans="1:5" ht="28.5" customHeight="1">
      <c r="A57" s="60" t="s">
        <v>55</v>
      </c>
      <c r="B57" s="60"/>
      <c r="C57" s="60"/>
      <c r="D57" s="60"/>
      <c r="E57" s="60"/>
    </row>
    <row r="58" spans="1:5" ht="12.75" customHeight="1">
      <c r="A58" s="22" t="s">
        <v>16</v>
      </c>
      <c r="B58" s="22"/>
      <c r="C58" s="22"/>
      <c r="D58" s="22"/>
      <c r="E58" s="22"/>
    </row>
    <row r="59" spans="1:5" ht="15.75" customHeight="1">
      <c r="A59" s="22" t="s">
        <v>19</v>
      </c>
      <c r="B59" s="22"/>
      <c r="C59" s="22"/>
      <c r="D59" s="22"/>
      <c r="E59" s="22"/>
    </row>
    <row r="60" spans="1:5" ht="12.75">
      <c r="A60" s="39" t="s">
        <v>56</v>
      </c>
      <c r="B60" s="44">
        <v>6</v>
      </c>
      <c r="C60" s="45">
        <v>0</v>
      </c>
      <c r="D60" s="45">
        <v>0</v>
      </c>
      <c r="E60" s="46">
        <v>0</v>
      </c>
    </row>
    <row r="61" spans="1:5" ht="12.75">
      <c r="A61" s="39" t="s">
        <v>57</v>
      </c>
      <c r="B61" s="44">
        <v>4</v>
      </c>
      <c r="C61" s="45"/>
      <c r="D61" s="45"/>
      <c r="E61" s="46"/>
    </row>
    <row r="62" spans="1:5" ht="14.25" customHeight="1">
      <c r="A62" s="61" t="s">
        <v>26</v>
      </c>
      <c r="B62" s="25">
        <f>SUM(B60:B61)</f>
        <v>10</v>
      </c>
      <c r="C62" s="25">
        <f>SUM(C60:C61)</f>
        <v>0</v>
      </c>
      <c r="D62" s="25">
        <f>SUM(D60:D61)</f>
        <v>0</v>
      </c>
      <c r="E62" s="25">
        <f>SUM(E60:E61)</f>
        <v>0</v>
      </c>
    </row>
    <row r="63" spans="1:5" ht="16.5" customHeight="1">
      <c r="A63" s="62" t="s">
        <v>50</v>
      </c>
      <c r="B63" s="63">
        <f aca="true" t="shared" si="0" ref="B63:B65">SUM(B62)</f>
        <v>10</v>
      </c>
      <c r="C63" s="63">
        <f aca="true" t="shared" si="1" ref="C63:C65">SUM(C62)</f>
        <v>0</v>
      </c>
      <c r="D63" s="63">
        <f aca="true" t="shared" si="2" ref="D63:D65">SUM(D62)</f>
        <v>0</v>
      </c>
      <c r="E63" s="63">
        <f aca="true" t="shared" si="3" ref="E63:E65">SUM(E62)</f>
        <v>0</v>
      </c>
    </row>
    <row r="64" spans="1:5" ht="16.5">
      <c r="A64" s="56" t="s">
        <v>58</v>
      </c>
      <c r="B64" s="57">
        <f t="shared" si="0"/>
        <v>10</v>
      </c>
      <c r="C64" s="57">
        <f t="shared" si="1"/>
        <v>0</v>
      </c>
      <c r="D64" s="57">
        <f t="shared" si="2"/>
        <v>0</v>
      </c>
      <c r="E64" s="57">
        <f t="shared" si="3"/>
        <v>0</v>
      </c>
    </row>
    <row r="65" spans="1:5" ht="16.5" customHeight="1">
      <c r="A65" s="64" t="s">
        <v>59</v>
      </c>
      <c r="B65" s="65">
        <f t="shared" si="0"/>
        <v>10</v>
      </c>
      <c r="C65" s="65">
        <f t="shared" si="1"/>
        <v>0</v>
      </c>
      <c r="D65" s="65">
        <f t="shared" si="2"/>
        <v>0</v>
      </c>
      <c r="E65" s="65">
        <f t="shared" si="3"/>
        <v>0</v>
      </c>
    </row>
    <row r="66" spans="1:5" ht="12.75">
      <c r="A66" s="66"/>
      <c r="B66" s="67"/>
      <c r="C66" s="67"/>
      <c r="D66" s="67"/>
      <c r="E66" s="68"/>
    </row>
    <row r="67" spans="1:5" ht="23.25" customHeight="1">
      <c r="A67" s="60" t="s">
        <v>60</v>
      </c>
      <c r="B67" s="60"/>
      <c r="C67" s="60"/>
      <c r="D67" s="60"/>
      <c r="E67" s="60"/>
    </row>
    <row r="68" spans="1:5" ht="12.75" customHeight="1">
      <c r="A68" s="22" t="s">
        <v>16</v>
      </c>
      <c r="B68" s="22"/>
      <c r="C68" s="22"/>
      <c r="D68" s="22"/>
      <c r="E68" s="22"/>
    </row>
    <row r="69" spans="1:5" ht="15.75" customHeight="1">
      <c r="A69" s="69" t="s">
        <v>19</v>
      </c>
      <c r="B69" s="69"/>
      <c r="C69" s="69"/>
      <c r="D69" s="69"/>
      <c r="E69" s="69"/>
    </row>
    <row r="70" spans="1:5" ht="15.75" customHeight="1">
      <c r="A70" s="70" t="s">
        <v>61</v>
      </c>
      <c r="B70" s="71">
        <v>80</v>
      </c>
      <c r="C70" s="71">
        <v>84</v>
      </c>
      <c r="D70" s="71">
        <v>88.2</v>
      </c>
      <c r="E70" s="72">
        <v>92.61</v>
      </c>
    </row>
    <row r="71" spans="1:5" ht="15.75" customHeight="1">
      <c r="A71" s="70" t="s">
        <v>62</v>
      </c>
      <c r="B71" s="71">
        <v>7</v>
      </c>
      <c r="C71" s="73">
        <v>7.35</v>
      </c>
      <c r="D71" s="73">
        <v>7.72</v>
      </c>
      <c r="E71" s="74">
        <v>8.1</v>
      </c>
    </row>
    <row r="72" spans="1:5" ht="15.75" customHeight="1">
      <c r="A72" s="70" t="s">
        <v>63</v>
      </c>
      <c r="B72" s="71">
        <v>20</v>
      </c>
      <c r="C72" s="71">
        <v>21</v>
      </c>
      <c r="D72" s="73">
        <v>22.05</v>
      </c>
      <c r="E72" s="72">
        <v>23.15</v>
      </c>
    </row>
    <row r="73" spans="1:5" ht="15.75" customHeight="1">
      <c r="A73" s="70" t="s">
        <v>64</v>
      </c>
      <c r="B73" s="71">
        <v>25</v>
      </c>
      <c r="C73" s="73">
        <v>26.25</v>
      </c>
      <c r="D73" s="73">
        <v>27.56</v>
      </c>
      <c r="E73" s="72">
        <v>28.94</v>
      </c>
    </row>
    <row r="74" spans="1:5" ht="15.75" customHeight="1">
      <c r="A74" s="70" t="s">
        <v>65</v>
      </c>
      <c r="B74" s="71">
        <v>30</v>
      </c>
      <c r="C74" s="71">
        <v>31.5</v>
      </c>
      <c r="D74" s="73">
        <v>33.08</v>
      </c>
      <c r="E74" s="72">
        <v>34.73</v>
      </c>
    </row>
    <row r="75" spans="1:5" ht="15.75" customHeight="1">
      <c r="A75" s="70" t="s">
        <v>66</v>
      </c>
      <c r="B75" s="71">
        <v>21</v>
      </c>
      <c r="C75" s="73">
        <v>22.05</v>
      </c>
      <c r="D75" s="73">
        <v>23.15</v>
      </c>
      <c r="E75" s="72">
        <v>24.31</v>
      </c>
    </row>
    <row r="76" spans="1:5" ht="15.75" customHeight="1">
      <c r="A76" s="70" t="s">
        <v>67</v>
      </c>
      <c r="B76" s="71">
        <v>25</v>
      </c>
      <c r="C76" s="71">
        <v>14.7</v>
      </c>
      <c r="D76" s="73">
        <v>15.44</v>
      </c>
      <c r="E76" s="72">
        <v>16.21</v>
      </c>
    </row>
    <row r="77" spans="1:5" ht="18" customHeight="1">
      <c r="A77" s="48" t="s">
        <v>26</v>
      </c>
      <c r="B77" s="38">
        <f>SUM(B70:B76)</f>
        <v>208</v>
      </c>
      <c r="C77" s="38">
        <f>SUM(C70:C76)</f>
        <v>206.85</v>
      </c>
      <c r="D77" s="38">
        <f>SUM(D70:D76)</f>
        <v>217.2</v>
      </c>
      <c r="E77" s="38">
        <f>SUM(E70:E76)</f>
        <v>228.05</v>
      </c>
    </row>
    <row r="78" spans="1:5" ht="18" customHeight="1">
      <c r="A78" s="75" t="s">
        <v>27</v>
      </c>
      <c r="B78" s="75"/>
      <c r="C78" s="75"/>
      <c r="D78" s="75"/>
      <c r="E78" s="75"/>
    </row>
    <row r="79" spans="1:5" ht="24.75" customHeight="1">
      <c r="A79" s="52" t="s">
        <v>68</v>
      </c>
      <c r="B79" s="44">
        <v>15</v>
      </c>
      <c r="C79" s="76">
        <v>15.75</v>
      </c>
      <c r="D79" s="76">
        <v>16.54</v>
      </c>
      <c r="E79" s="77">
        <v>17.36</v>
      </c>
    </row>
    <row r="80" spans="1:5" ht="18" customHeight="1">
      <c r="A80" s="48" t="s">
        <v>34</v>
      </c>
      <c r="B80" s="78">
        <f>SUM(B79:B79)</f>
        <v>15</v>
      </c>
      <c r="C80" s="78">
        <f>SUM(C79:C79)</f>
        <v>15.75</v>
      </c>
      <c r="D80" s="78">
        <f>SUM(D79:D79)</f>
        <v>16.54</v>
      </c>
      <c r="E80" s="78">
        <f>SUM(E79:E79)</f>
        <v>17.36</v>
      </c>
    </row>
    <row r="81" spans="1:5" ht="12.75" customHeight="1">
      <c r="A81" s="69" t="s">
        <v>35</v>
      </c>
      <c r="B81" s="69"/>
      <c r="C81" s="69"/>
      <c r="D81" s="69"/>
      <c r="E81" s="69"/>
    </row>
    <row r="82" spans="1:5" ht="28.5" customHeight="1">
      <c r="A82" s="52" t="s">
        <v>69</v>
      </c>
      <c r="B82" s="44">
        <v>1900</v>
      </c>
      <c r="C82" s="76">
        <v>1900</v>
      </c>
      <c r="D82" s="76">
        <v>1900</v>
      </c>
      <c r="E82" s="77">
        <v>1900</v>
      </c>
    </row>
    <row r="83" spans="1:5" ht="20.25" customHeight="1">
      <c r="A83" s="52" t="s">
        <v>70</v>
      </c>
      <c r="B83" s="44">
        <v>300</v>
      </c>
      <c r="C83" s="76">
        <v>315</v>
      </c>
      <c r="D83" s="76">
        <v>330.75</v>
      </c>
      <c r="E83" s="77">
        <v>347.29</v>
      </c>
    </row>
    <row r="84" spans="1:5" ht="13.5" customHeight="1">
      <c r="A84" s="48" t="s">
        <v>39</v>
      </c>
      <c r="B84" s="38">
        <f>SUM(B82:B83)</f>
        <v>2200</v>
      </c>
      <c r="C84" s="38">
        <f>SUM(C82:C83)</f>
        <v>2215</v>
      </c>
      <c r="D84" s="38">
        <f>SUM(D82:D83)</f>
        <v>2230.75</v>
      </c>
      <c r="E84" s="38">
        <f>SUM(E82:E83)</f>
        <v>2247.29</v>
      </c>
    </row>
    <row r="85" spans="1:5" ht="15" customHeight="1">
      <c r="A85" s="69" t="s">
        <v>40</v>
      </c>
      <c r="B85" s="69"/>
      <c r="C85" s="69"/>
      <c r="D85" s="69"/>
      <c r="E85" s="69"/>
    </row>
    <row r="86" spans="1:5" ht="38.25">
      <c r="A86" s="39" t="s">
        <v>71</v>
      </c>
      <c r="B86" s="44">
        <v>27</v>
      </c>
      <c r="C86" s="76">
        <v>27</v>
      </c>
      <c r="D86" s="79">
        <v>27</v>
      </c>
      <c r="E86" s="80">
        <v>27</v>
      </c>
    </row>
    <row r="87" spans="1:5" ht="38.25">
      <c r="A87" s="49" t="s">
        <v>72</v>
      </c>
      <c r="B87" s="44">
        <v>13</v>
      </c>
      <c r="C87" s="76">
        <v>13</v>
      </c>
      <c r="D87" s="79">
        <v>13</v>
      </c>
      <c r="E87" s="80">
        <v>13</v>
      </c>
    </row>
    <row r="88" spans="1:5" ht="12.75">
      <c r="A88" s="48" t="s">
        <v>73</v>
      </c>
      <c r="B88" s="38">
        <f>SUM(B86:B87)</f>
        <v>40</v>
      </c>
      <c r="C88" s="38">
        <f>SUM(C86:C87)</f>
        <v>40</v>
      </c>
      <c r="D88" s="38">
        <f>SUM(D86:D87)</f>
        <v>40</v>
      </c>
      <c r="E88" s="38">
        <f>SUM(E86:E87)</f>
        <v>40</v>
      </c>
    </row>
    <row r="89" spans="1:5" ht="19.5" customHeight="1">
      <c r="A89" s="62" t="s">
        <v>50</v>
      </c>
      <c r="B89" s="63">
        <f>SUM(B77+B80+B84+B88)</f>
        <v>2463</v>
      </c>
      <c r="C89" s="63">
        <f>SUM(C77+C80+C84+C88)</f>
        <v>2477.6</v>
      </c>
      <c r="D89" s="63">
        <f>SUM(D77+D80+D84+D88)</f>
        <v>2504.49</v>
      </c>
      <c r="E89" s="63">
        <f>SUM(E77+E80+E84+E88)</f>
        <v>2532.7</v>
      </c>
    </row>
    <row r="90" spans="1:5" ht="15" customHeight="1">
      <c r="A90" s="56" t="s">
        <v>74</v>
      </c>
      <c r="B90" s="57">
        <f aca="true" t="shared" si="4" ref="B90:B91">SUM(B89)</f>
        <v>2463</v>
      </c>
      <c r="C90" s="57">
        <f aca="true" t="shared" si="5" ref="C90:C91">SUM(C89)</f>
        <v>2477.6</v>
      </c>
      <c r="D90" s="57">
        <f aca="true" t="shared" si="6" ref="D90:D91">SUM(D89)</f>
        <v>2504.49</v>
      </c>
      <c r="E90" s="57">
        <f aca="true" t="shared" si="7" ref="E90:E91">SUM(E89)</f>
        <v>2532.7</v>
      </c>
    </row>
    <row r="91" spans="1:5" ht="18.75" customHeight="1">
      <c r="A91" s="64" t="s">
        <v>54</v>
      </c>
      <c r="B91" s="59">
        <f t="shared" si="4"/>
        <v>2463</v>
      </c>
      <c r="C91" s="59">
        <f t="shared" si="5"/>
        <v>2477.6</v>
      </c>
      <c r="D91" s="59">
        <f t="shared" si="6"/>
        <v>2504.49</v>
      </c>
      <c r="E91" s="59">
        <f t="shared" si="7"/>
        <v>2532.7</v>
      </c>
    </row>
    <row r="92" spans="1:5" ht="12.75">
      <c r="A92" s="81"/>
      <c r="B92" s="82"/>
      <c r="C92" s="82"/>
      <c r="D92" s="82"/>
      <c r="E92" s="83"/>
    </row>
    <row r="93" spans="1:5" ht="36.75" customHeight="1">
      <c r="A93" s="60" t="s">
        <v>75</v>
      </c>
      <c r="B93" s="60"/>
      <c r="C93" s="60"/>
      <c r="D93" s="60"/>
      <c r="E93" s="60"/>
    </row>
    <row r="94" spans="1:5" ht="15.75">
      <c r="A94" s="84" t="s">
        <v>76</v>
      </c>
      <c r="B94" s="85"/>
      <c r="C94" s="85"/>
      <c r="D94" s="85"/>
      <c r="E94" s="86"/>
    </row>
    <row r="95" spans="1:5" ht="12.75" customHeight="1">
      <c r="A95" s="22" t="s">
        <v>16</v>
      </c>
      <c r="B95" s="22"/>
      <c r="C95" s="22"/>
      <c r="D95" s="22"/>
      <c r="E95" s="22"/>
    </row>
    <row r="96" spans="1:5" ht="13.5" customHeight="1">
      <c r="A96" s="22" t="s">
        <v>19</v>
      </c>
      <c r="B96" s="22"/>
      <c r="C96" s="22"/>
      <c r="D96" s="22"/>
      <c r="E96" s="22"/>
    </row>
    <row r="97" spans="1:5" ht="12.75">
      <c r="A97" s="87" t="s">
        <v>77</v>
      </c>
      <c r="B97" s="88">
        <v>36</v>
      </c>
      <c r="C97" s="29"/>
      <c r="D97" s="29"/>
      <c r="E97" s="33"/>
    </row>
    <row r="98" spans="1:5" ht="12.75">
      <c r="A98" s="87" t="s">
        <v>78</v>
      </c>
      <c r="B98" s="88">
        <v>200</v>
      </c>
      <c r="C98" s="29"/>
      <c r="D98" s="29"/>
      <c r="E98" s="33"/>
    </row>
    <row r="99" spans="1:5" ht="12.75">
      <c r="A99" s="89" t="s">
        <v>26</v>
      </c>
      <c r="B99" s="90">
        <f>SUM(B97:B98)</f>
        <v>236</v>
      </c>
      <c r="C99" s="90">
        <f>SUM(C97:C98)</f>
        <v>0</v>
      </c>
      <c r="D99" s="90">
        <f>SUM(D97:D98)</f>
        <v>0</v>
      </c>
      <c r="E99" s="90">
        <f>SUM(E97:E98)</f>
        <v>0</v>
      </c>
    </row>
    <row r="100" spans="1:5" ht="16.5" customHeight="1">
      <c r="A100" s="62" t="s">
        <v>79</v>
      </c>
      <c r="B100" s="63">
        <f aca="true" t="shared" si="8" ref="B100:B102">SUM(B99)</f>
        <v>236</v>
      </c>
      <c r="C100" s="63">
        <f aca="true" t="shared" si="9" ref="C100:C102">SUM(C99)</f>
        <v>0</v>
      </c>
      <c r="D100" s="63">
        <f aca="true" t="shared" si="10" ref="D100:D102">SUM(D99)</f>
        <v>0</v>
      </c>
      <c r="E100" s="63">
        <f aca="true" t="shared" si="11" ref="E100:E102">SUM(E99)</f>
        <v>0</v>
      </c>
    </row>
    <row r="101" spans="1:5" ht="16.5" customHeight="1">
      <c r="A101" s="56" t="s">
        <v>80</v>
      </c>
      <c r="B101" s="57">
        <f t="shared" si="8"/>
        <v>236</v>
      </c>
      <c r="C101" s="57">
        <f t="shared" si="9"/>
        <v>0</v>
      </c>
      <c r="D101" s="57">
        <f t="shared" si="10"/>
        <v>0</v>
      </c>
      <c r="E101" s="57">
        <f t="shared" si="11"/>
        <v>0</v>
      </c>
    </row>
    <row r="102" spans="1:5" ht="18" customHeight="1">
      <c r="A102" s="64" t="s">
        <v>54</v>
      </c>
      <c r="B102" s="59">
        <f t="shared" si="8"/>
        <v>236</v>
      </c>
      <c r="C102" s="59">
        <f t="shared" si="9"/>
        <v>0</v>
      </c>
      <c r="D102" s="59">
        <f t="shared" si="10"/>
        <v>0</v>
      </c>
      <c r="E102" s="91">
        <f t="shared" si="11"/>
        <v>0</v>
      </c>
    </row>
    <row r="103" spans="1:5" ht="39" customHeight="1">
      <c r="A103" s="60" t="s">
        <v>81</v>
      </c>
      <c r="B103" s="60"/>
      <c r="C103" s="60"/>
      <c r="D103" s="60"/>
      <c r="E103" s="60"/>
    </row>
    <row r="104" spans="1:5" ht="12.75">
      <c r="A104" s="92" t="s">
        <v>82</v>
      </c>
      <c r="B104" s="92"/>
      <c r="C104" s="92"/>
      <c r="D104" s="92"/>
      <c r="E104" s="92"/>
    </row>
    <row r="105" spans="1:5" ht="27" customHeight="1">
      <c r="A105" s="43" t="s">
        <v>83</v>
      </c>
      <c r="B105" s="44">
        <v>40</v>
      </c>
      <c r="C105" s="53"/>
      <c r="D105" s="53"/>
      <c r="E105" s="54"/>
    </row>
    <row r="106" spans="1:5" ht="27.75" customHeight="1">
      <c r="A106" s="93" t="s">
        <v>84</v>
      </c>
      <c r="B106" s="13">
        <f>SUM(B107:B109)</f>
        <v>9675</v>
      </c>
      <c r="C106" s="13">
        <f>SUM(C107:C109)</f>
        <v>0</v>
      </c>
      <c r="D106" s="13">
        <f>SUM(D107:D109)</f>
        <v>0</v>
      </c>
      <c r="E106" s="13">
        <f>SUM(E107:E109)</f>
        <v>0</v>
      </c>
    </row>
    <row r="107" spans="1:5" ht="18" customHeight="1">
      <c r="A107" s="39" t="s">
        <v>85</v>
      </c>
      <c r="B107" s="19">
        <v>1405</v>
      </c>
      <c r="C107" s="45"/>
      <c r="D107" s="45"/>
      <c r="E107" s="46"/>
    </row>
    <row r="108" spans="1:5" ht="18.75" customHeight="1">
      <c r="A108" s="39" t="s">
        <v>86</v>
      </c>
      <c r="B108" s="19">
        <v>3030</v>
      </c>
      <c r="C108" s="45"/>
      <c r="D108" s="45"/>
      <c r="E108" s="46"/>
    </row>
    <row r="109" spans="1:5" ht="42.75" customHeight="1">
      <c r="A109" s="39" t="s">
        <v>87</v>
      </c>
      <c r="B109" s="19">
        <v>5240</v>
      </c>
      <c r="C109" s="45"/>
      <c r="D109" s="45"/>
      <c r="E109" s="46"/>
    </row>
    <row r="110" spans="1:5" ht="17.25" customHeight="1">
      <c r="A110" s="12" t="s">
        <v>88</v>
      </c>
      <c r="B110" s="13">
        <f>SUM(B105+B106)</f>
        <v>9715</v>
      </c>
      <c r="C110" s="13">
        <f>SUM(C105+C106)</f>
        <v>0</v>
      </c>
      <c r="D110" s="13">
        <f>SUM(D105+D106)</f>
        <v>0</v>
      </c>
      <c r="E110" s="13">
        <f>SUM(E105+E106)</f>
        <v>0</v>
      </c>
    </row>
    <row r="111" spans="1:5" ht="16.5" customHeight="1">
      <c r="A111" s="12" t="s">
        <v>13</v>
      </c>
      <c r="B111" s="13"/>
      <c r="C111" s="13"/>
      <c r="D111" s="13"/>
      <c r="E111" s="14"/>
    </row>
    <row r="112" spans="1:5" ht="27" customHeight="1">
      <c r="A112" s="18" t="s">
        <v>89</v>
      </c>
      <c r="B112" s="19">
        <v>103</v>
      </c>
      <c r="C112" s="20"/>
      <c r="D112" s="20"/>
      <c r="E112" s="21"/>
    </row>
    <row r="113" spans="1:5" ht="35.25" customHeight="1">
      <c r="A113" s="18" t="s">
        <v>90</v>
      </c>
      <c r="B113" s="19">
        <v>55</v>
      </c>
      <c r="C113" s="20"/>
      <c r="D113" s="20"/>
      <c r="E113" s="21"/>
    </row>
    <row r="114" spans="1:5" ht="39" customHeight="1">
      <c r="A114" s="18" t="s">
        <v>91</v>
      </c>
      <c r="B114" s="19">
        <v>62</v>
      </c>
      <c r="C114" s="20"/>
      <c r="D114" s="20"/>
      <c r="E114" s="21"/>
    </row>
    <row r="115" spans="1:5" ht="13.5" customHeight="1">
      <c r="A115" s="12" t="s">
        <v>92</v>
      </c>
      <c r="B115" s="13">
        <f>SUM(B112:B114)</f>
        <v>220</v>
      </c>
      <c r="C115" s="13">
        <f>SUM(C112:C114)</f>
        <v>0</v>
      </c>
      <c r="D115" s="13">
        <f>SUM(D112:D114)</f>
        <v>0</v>
      </c>
      <c r="E115" s="13">
        <f>SUM(E112:E114)</f>
        <v>0</v>
      </c>
    </row>
    <row r="116" spans="1:5" ht="15.75" customHeight="1">
      <c r="A116" s="22" t="s">
        <v>16</v>
      </c>
      <c r="B116" s="22"/>
      <c r="C116" s="22"/>
      <c r="D116" s="22"/>
      <c r="E116" s="22"/>
    </row>
    <row r="117" spans="1:5" ht="14.25" customHeight="1">
      <c r="A117" s="69" t="s">
        <v>17</v>
      </c>
      <c r="B117" s="69"/>
      <c r="C117" s="69"/>
      <c r="D117" s="69"/>
      <c r="E117" s="69"/>
    </row>
    <row r="118" spans="1:5" ht="17.25" customHeight="1">
      <c r="A118" s="48" t="s">
        <v>18</v>
      </c>
      <c r="B118" s="38"/>
      <c r="C118" s="38"/>
      <c r="D118" s="38"/>
      <c r="E118" s="94"/>
    </row>
    <row r="119" spans="1:5" ht="16.5" customHeight="1">
      <c r="A119" s="69" t="s">
        <v>19</v>
      </c>
      <c r="B119" s="69"/>
      <c r="C119" s="69"/>
      <c r="D119" s="69"/>
      <c r="E119" s="69"/>
    </row>
    <row r="120" spans="1:5" ht="25.5" customHeight="1">
      <c r="A120" s="93" t="s">
        <v>93</v>
      </c>
      <c r="B120" s="13">
        <f>SUM(B121:B126)</f>
        <v>18558</v>
      </c>
      <c r="C120" s="13">
        <f>SUM(C122:C125)</f>
        <v>0</v>
      </c>
      <c r="D120" s="13">
        <f>SUM(D122:D125)</f>
        <v>0</v>
      </c>
      <c r="E120" s="13">
        <f>SUM(E122:E125)</f>
        <v>0</v>
      </c>
    </row>
    <row r="121" spans="1:5" ht="15" customHeight="1">
      <c r="A121" s="95" t="s">
        <v>94</v>
      </c>
      <c r="B121" s="96">
        <v>10004</v>
      </c>
      <c r="C121" s="97"/>
      <c r="D121" s="97"/>
      <c r="E121" s="97"/>
    </row>
    <row r="122" spans="1:5" ht="14.25" customHeight="1">
      <c r="A122" s="39" t="s">
        <v>95</v>
      </c>
      <c r="B122" s="19">
        <v>1361</v>
      </c>
      <c r="C122" s="20"/>
      <c r="D122" s="20"/>
      <c r="E122" s="21"/>
    </row>
    <row r="123" spans="1:5" ht="15" customHeight="1">
      <c r="A123" s="39" t="s">
        <v>96</v>
      </c>
      <c r="B123" s="19">
        <v>2760</v>
      </c>
      <c r="C123" s="45"/>
      <c r="D123" s="45"/>
      <c r="E123" s="46"/>
    </row>
    <row r="124" spans="1:5" ht="15" customHeight="1">
      <c r="A124" s="43" t="s">
        <v>97</v>
      </c>
      <c r="B124" s="19">
        <v>750</v>
      </c>
      <c r="C124" s="45"/>
      <c r="D124" s="45"/>
      <c r="E124" s="46"/>
    </row>
    <row r="125" spans="1:5" ht="16.5" customHeight="1">
      <c r="A125" s="43" t="s">
        <v>98</v>
      </c>
      <c r="B125" s="19">
        <v>1393</v>
      </c>
      <c r="C125" s="45"/>
      <c r="D125" s="45"/>
      <c r="E125" s="46"/>
    </row>
    <row r="126" spans="1:5" ht="16.5" customHeight="1">
      <c r="A126" s="43" t="s">
        <v>99</v>
      </c>
      <c r="B126" s="19">
        <v>2290</v>
      </c>
      <c r="C126" s="45"/>
      <c r="D126" s="45"/>
      <c r="E126" s="46"/>
    </row>
    <row r="127" spans="1:5" ht="25.5">
      <c r="A127" s="93" t="s">
        <v>100</v>
      </c>
      <c r="B127" s="13">
        <f>SUM(B128:B139)</f>
        <v>3926</v>
      </c>
      <c r="C127" s="13">
        <f>SUM(C128:C139)</f>
        <v>0</v>
      </c>
      <c r="D127" s="13">
        <f>SUM(D128:D139)</f>
        <v>0</v>
      </c>
      <c r="E127" s="13">
        <f>SUM(E128:E139)</f>
        <v>0</v>
      </c>
    </row>
    <row r="128" spans="1:5" ht="14.25" customHeight="1">
      <c r="A128" s="98" t="s">
        <v>101</v>
      </c>
      <c r="B128" s="44">
        <v>800</v>
      </c>
      <c r="C128" s="99">
        <v>0</v>
      </c>
      <c r="D128" s="99">
        <v>0</v>
      </c>
      <c r="E128" s="100">
        <v>0</v>
      </c>
    </row>
    <row r="129" spans="1:5" ht="12.75" customHeight="1">
      <c r="A129" s="98" t="s">
        <v>102</v>
      </c>
      <c r="B129" s="44">
        <v>400</v>
      </c>
      <c r="C129" s="99">
        <v>0</v>
      </c>
      <c r="D129" s="99">
        <v>0</v>
      </c>
      <c r="E129" s="100">
        <v>0</v>
      </c>
    </row>
    <row r="130" spans="1:5" ht="12.75">
      <c r="A130" s="98" t="s">
        <v>103</v>
      </c>
      <c r="B130" s="44">
        <v>250</v>
      </c>
      <c r="C130" s="99">
        <v>0</v>
      </c>
      <c r="D130" s="99">
        <v>0</v>
      </c>
      <c r="E130" s="100">
        <v>0</v>
      </c>
    </row>
    <row r="131" spans="1:5" ht="12.75">
      <c r="A131" s="98" t="s">
        <v>104</v>
      </c>
      <c r="B131" s="44">
        <v>10</v>
      </c>
      <c r="C131" s="99">
        <v>0</v>
      </c>
      <c r="D131" s="99">
        <v>0</v>
      </c>
      <c r="E131" s="100">
        <v>0</v>
      </c>
    </row>
    <row r="132" spans="1:5" ht="12.75">
      <c r="A132" s="98" t="s">
        <v>105</v>
      </c>
      <c r="B132" s="44">
        <v>40</v>
      </c>
      <c r="C132" s="99"/>
      <c r="D132" s="99"/>
      <c r="E132" s="100"/>
    </row>
    <row r="133" spans="1:5" ht="18" customHeight="1">
      <c r="A133" s="98" t="s">
        <v>106</v>
      </c>
      <c r="B133" s="44">
        <v>5</v>
      </c>
      <c r="C133" s="99">
        <v>0</v>
      </c>
      <c r="D133" s="99">
        <v>0</v>
      </c>
      <c r="E133" s="100">
        <v>0</v>
      </c>
    </row>
    <row r="134" spans="1:5" ht="18" customHeight="1">
      <c r="A134" s="98" t="s">
        <v>107</v>
      </c>
      <c r="B134" s="44">
        <v>5</v>
      </c>
      <c r="C134" s="99"/>
      <c r="D134" s="99"/>
      <c r="E134" s="100"/>
    </row>
    <row r="135" spans="1:5" ht="18" customHeight="1">
      <c r="A135" s="98" t="s">
        <v>108</v>
      </c>
      <c r="B135" s="44">
        <v>40</v>
      </c>
      <c r="C135" s="99"/>
      <c r="D135" s="99"/>
      <c r="E135" s="100"/>
    </row>
    <row r="136" spans="1:5" ht="18" customHeight="1">
      <c r="A136" s="98" t="s">
        <v>109</v>
      </c>
      <c r="B136" s="44">
        <v>2000</v>
      </c>
      <c r="C136" s="99"/>
      <c r="D136" s="99"/>
      <c r="E136" s="100"/>
    </row>
    <row r="137" spans="1:5" ht="18" customHeight="1">
      <c r="A137" s="98" t="s">
        <v>110</v>
      </c>
      <c r="B137" s="44">
        <v>276</v>
      </c>
      <c r="C137" s="99"/>
      <c r="D137" s="99"/>
      <c r="E137" s="100"/>
    </row>
    <row r="138" spans="1:5" ht="18" customHeight="1">
      <c r="A138" s="98" t="s">
        <v>111</v>
      </c>
      <c r="B138" s="44">
        <v>50</v>
      </c>
      <c r="C138" s="99"/>
      <c r="D138" s="99"/>
      <c r="E138" s="100"/>
    </row>
    <row r="139" spans="1:5" ht="18" customHeight="1">
      <c r="A139" s="98" t="s">
        <v>112</v>
      </c>
      <c r="B139" s="44">
        <v>50</v>
      </c>
      <c r="C139" s="99"/>
      <c r="D139" s="99"/>
      <c r="E139" s="100"/>
    </row>
    <row r="140" spans="1:5" ht="18" customHeight="1">
      <c r="A140" s="48" t="s">
        <v>26</v>
      </c>
      <c r="B140" s="38">
        <f>SUM(B120+B127)</f>
        <v>22484</v>
      </c>
      <c r="C140" s="38">
        <f>SUM(C120+C127)</f>
        <v>0</v>
      </c>
      <c r="D140" s="38">
        <f>SUM(D120+D127)</f>
        <v>0</v>
      </c>
      <c r="E140" s="38">
        <f>SUM(E120+E127)</f>
        <v>0</v>
      </c>
    </row>
    <row r="141" spans="1:5" ht="19.5" customHeight="1">
      <c r="A141" s="22" t="s">
        <v>27</v>
      </c>
      <c r="B141" s="22"/>
      <c r="C141" s="22"/>
      <c r="D141" s="22"/>
      <c r="E141" s="22"/>
    </row>
    <row r="142" spans="1:5" ht="44.25" customHeight="1">
      <c r="A142" s="39" t="s">
        <v>113</v>
      </c>
      <c r="B142" s="45">
        <v>65</v>
      </c>
      <c r="C142" s="45"/>
      <c r="D142" s="45"/>
      <c r="E142" s="46"/>
    </row>
    <row r="143" spans="1:5" ht="38.25">
      <c r="A143" s="39" t="s">
        <v>114</v>
      </c>
      <c r="B143" s="45">
        <v>175</v>
      </c>
      <c r="C143" s="45"/>
      <c r="D143" s="45"/>
      <c r="E143" s="46"/>
    </row>
    <row r="144" spans="1:5" ht="39.75" customHeight="1">
      <c r="A144" s="39" t="s">
        <v>115</v>
      </c>
      <c r="B144" s="45">
        <v>215</v>
      </c>
      <c r="C144" s="45"/>
      <c r="D144" s="45"/>
      <c r="E144" s="46"/>
    </row>
    <row r="145" spans="1:5" ht="41.25" customHeight="1">
      <c r="A145" s="39" t="s">
        <v>116</v>
      </c>
      <c r="B145" s="45">
        <v>66</v>
      </c>
      <c r="C145" s="45"/>
      <c r="D145" s="45"/>
      <c r="E145" s="46"/>
    </row>
    <row r="146" spans="1:5" ht="38.25" customHeight="1">
      <c r="A146" s="39" t="s">
        <v>117</v>
      </c>
      <c r="B146" s="45">
        <v>14</v>
      </c>
      <c r="C146" s="53"/>
      <c r="D146" s="53"/>
      <c r="E146" s="54"/>
    </row>
    <row r="147" spans="1:5" ht="38.25" customHeight="1">
      <c r="A147" s="93" t="s">
        <v>84</v>
      </c>
      <c r="B147" s="101">
        <f>SUM(B148:B148)</f>
        <v>108</v>
      </c>
      <c r="C147" s="101">
        <f>SUM(C148:C148)</f>
        <v>0</v>
      </c>
      <c r="D147" s="101">
        <f>SUM(D148:D148)</f>
        <v>0</v>
      </c>
      <c r="E147" s="101">
        <f>SUM(E148:E148)</f>
        <v>0</v>
      </c>
    </row>
    <row r="148" spans="1:5" ht="41.25" customHeight="1">
      <c r="A148" s="102" t="s">
        <v>118</v>
      </c>
      <c r="B148" s="103">
        <v>108</v>
      </c>
      <c r="C148" s="69"/>
      <c r="D148" s="69"/>
      <c r="E148" s="69"/>
    </row>
    <row r="149" spans="1:5" ht="17.25" customHeight="1">
      <c r="A149" s="48" t="s">
        <v>34</v>
      </c>
      <c r="B149" s="104">
        <f>SUM(B142+B143+B144+B145+B146+B147)</f>
        <v>643</v>
      </c>
      <c r="C149" s="104">
        <f>SUM(C142+C143+C144+C145+C146+C147)</f>
        <v>0</v>
      </c>
      <c r="D149" s="104">
        <f>SUM(D142+D143+D144+D145+D146+D147)</f>
        <v>0</v>
      </c>
      <c r="E149" s="104">
        <f>SUM(E142+E143+E144+E145+E146+E147)</f>
        <v>0</v>
      </c>
    </row>
    <row r="150" spans="1:5" ht="14.25" customHeight="1">
      <c r="A150" s="22" t="s">
        <v>40</v>
      </c>
      <c r="B150" s="22"/>
      <c r="C150" s="22"/>
      <c r="D150" s="22"/>
      <c r="E150" s="22"/>
    </row>
    <row r="151" spans="1:5" ht="27.75" customHeight="1">
      <c r="A151" s="39" t="s">
        <v>119</v>
      </c>
      <c r="B151" s="45">
        <v>4</v>
      </c>
      <c r="C151" s="45"/>
      <c r="D151" s="45"/>
      <c r="E151" s="46"/>
    </row>
    <row r="152" spans="1:5" ht="27.75" customHeight="1">
      <c r="A152" s="39" t="s">
        <v>120</v>
      </c>
      <c r="B152" s="45">
        <v>1</v>
      </c>
      <c r="C152" s="45"/>
      <c r="D152" s="45"/>
      <c r="E152" s="46"/>
    </row>
    <row r="153" spans="1:5" ht="12.75">
      <c r="A153" s="48" t="s">
        <v>73</v>
      </c>
      <c r="B153" s="38">
        <f>SUM(B151:B152)</f>
        <v>5</v>
      </c>
      <c r="C153" s="38">
        <f>SUM(C151:C152)</f>
        <v>0</v>
      </c>
      <c r="D153" s="38">
        <f>SUM(D151:D152)</f>
        <v>0</v>
      </c>
      <c r="E153" s="38">
        <f>SUM(E151:E152)</f>
        <v>0</v>
      </c>
    </row>
    <row r="154" spans="1:5" ht="16.5">
      <c r="A154" s="62" t="s">
        <v>50</v>
      </c>
      <c r="B154" s="63">
        <f>SUM(B118+B140+B149+B153)</f>
        <v>23132</v>
      </c>
      <c r="C154" s="63">
        <f>SUM(C118+C140+C149+C153)</f>
        <v>0</v>
      </c>
      <c r="D154" s="63">
        <f>SUM(D118+D140+D149+D153)</f>
        <v>0</v>
      </c>
      <c r="E154" s="63">
        <f>SUM(E118+E140+E149+E153)</f>
        <v>0</v>
      </c>
    </row>
    <row r="155" spans="1:5" ht="18">
      <c r="A155" s="62" t="s">
        <v>121</v>
      </c>
      <c r="B155" s="57">
        <f>SUM(B110+B115+B154)</f>
        <v>33067</v>
      </c>
      <c r="C155" s="57">
        <f>SUM(C110+C115+C154)</f>
        <v>0</v>
      </c>
      <c r="D155" s="57">
        <f>SUM(D110+D115+D154)</f>
        <v>0</v>
      </c>
      <c r="E155" s="57">
        <f>SUM(E110+E115+E154)</f>
        <v>0</v>
      </c>
    </row>
    <row r="156" spans="1:5" ht="14.25">
      <c r="A156" s="105" t="s">
        <v>122</v>
      </c>
      <c r="B156" s="106">
        <f>SUM(B106+B120+B127+B147)</f>
        <v>32267</v>
      </c>
      <c r="C156" s="106">
        <f>SUM(C106+C120+C127+C147)</f>
        <v>0</v>
      </c>
      <c r="D156" s="106">
        <f>SUM(D106+D120+D127+D147)</f>
        <v>0</v>
      </c>
      <c r="E156" s="106">
        <f>SUM(E106+E120+E127+E147)</f>
        <v>0</v>
      </c>
    </row>
    <row r="157" spans="1:5" ht="15" customHeight="1">
      <c r="A157" s="107" t="s">
        <v>123</v>
      </c>
      <c r="B157" s="65">
        <f>B106+B120+B147</f>
        <v>28341</v>
      </c>
      <c r="C157" s="65">
        <f>C106+C120+C147</f>
        <v>0</v>
      </c>
      <c r="D157" s="65">
        <f>D106+D120+D147</f>
        <v>0</v>
      </c>
      <c r="E157" s="65">
        <f>E106+E120+E147</f>
        <v>0</v>
      </c>
    </row>
    <row r="158" spans="1:5" ht="15" customHeight="1">
      <c r="A158" s="107" t="s">
        <v>124</v>
      </c>
      <c r="B158" s="65">
        <f>B127</f>
        <v>3926</v>
      </c>
      <c r="C158" s="65">
        <f>C127</f>
        <v>0</v>
      </c>
      <c r="D158" s="65">
        <f>D127</f>
        <v>0</v>
      </c>
      <c r="E158" s="108">
        <f>E127</f>
        <v>0</v>
      </c>
    </row>
    <row r="159" spans="1:5" ht="15" customHeight="1">
      <c r="A159" s="109" t="s">
        <v>125</v>
      </c>
      <c r="B159" s="110">
        <f>SUM(B115)</f>
        <v>220</v>
      </c>
      <c r="C159" s="110">
        <f>SUM(C115)</f>
        <v>0</v>
      </c>
      <c r="D159" s="110">
        <f>SUM(D115)</f>
        <v>0</v>
      </c>
      <c r="E159" s="110">
        <f>SUM(E115)</f>
        <v>0</v>
      </c>
    </row>
    <row r="160" spans="1:5" ht="15.75" customHeight="1">
      <c r="A160" s="111" t="s">
        <v>54</v>
      </c>
      <c r="B160" s="110">
        <f>SUM(B105+B118+B142+B143+B144+B145+B146+B153)</f>
        <v>580</v>
      </c>
      <c r="C160" s="110">
        <f>SUM(C105+C118+C142+C143+C144+C145+C146+C153)</f>
        <v>0</v>
      </c>
      <c r="D160" s="110">
        <f>SUM(D105+D118+D142+D143+D144+D145+D146+D153)</f>
        <v>0</v>
      </c>
      <c r="E160" s="110">
        <f>SUM(E105+E118+E142+E143+E144+E145+E146+E153)</f>
        <v>0</v>
      </c>
    </row>
    <row r="161" spans="1:5" ht="32.25" customHeight="1">
      <c r="A161" s="60" t="s">
        <v>126</v>
      </c>
      <c r="B161" s="60"/>
      <c r="C161" s="60"/>
      <c r="D161" s="60"/>
      <c r="E161" s="60"/>
    </row>
    <row r="162" spans="1:5" ht="12.75">
      <c r="A162" s="92" t="s">
        <v>127</v>
      </c>
      <c r="B162" s="92"/>
      <c r="C162" s="92"/>
      <c r="D162" s="92"/>
      <c r="E162" s="92"/>
    </row>
    <row r="163" spans="1:5" ht="39.75" customHeight="1">
      <c r="A163" s="112" t="s">
        <v>128</v>
      </c>
      <c r="B163" s="44">
        <v>500</v>
      </c>
      <c r="C163" s="53"/>
      <c r="D163" s="53"/>
      <c r="E163" s="54"/>
    </row>
    <row r="164" spans="1:5" ht="36.75" customHeight="1">
      <c r="A164" s="24" t="s">
        <v>129</v>
      </c>
      <c r="B164" s="44">
        <v>100</v>
      </c>
      <c r="C164" s="53"/>
      <c r="D164" s="53"/>
      <c r="E164" s="54"/>
    </row>
    <row r="165" spans="1:5" ht="29.25" customHeight="1">
      <c r="A165" s="113" t="s">
        <v>130</v>
      </c>
      <c r="B165" s="44">
        <v>1278</v>
      </c>
      <c r="C165" s="45">
        <v>223</v>
      </c>
      <c r="D165" s="53"/>
      <c r="E165" s="54"/>
    </row>
    <row r="166" spans="1:5" ht="16.5" customHeight="1">
      <c r="A166" s="114" t="s">
        <v>131</v>
      </c>
      <c r="B166" s="38">
        <f>SUM(B163:B165)</f>
        <v>1878</v>
      </c>
      <c r="C166" s="38">
        <f>SUM(C163:C165)</f>
        <v>223</v>
      </c>
      <c r="D166" s="38">
        <f>SUM(D163:D165)</f>
        <v>0</v>
      </c>
      <c r="E166" s="38">
        <f>SUM(E163:E165)</f>
        <v>0</v>
      </c>
    </row>
    <row r="167" spans="1:5" ht="12.75" customHeight="1">
      <c r="A167" s="27" t="s">
        <v>16</v>
      </c>
      <c r="B167" s="27"/>
      <c r="C167" s="27"/>
      <c r="D167" s="27"/>
      <c r="E167" s="27"/>
    </row>
    <row r="168" spans="1:5" ht="14.25" customHeight="1">
      <c r="A168" s="27" t="s">
        <v>19</v>
      </c>
      <c r="B168" s="27"/>
      <c r="C168" s="27"/>
      <c r="D168" s="27"/>
      <c r="E168" s="27"/>
    </row>
    <row r="169" spans="1:5" ht="15.75" customHeight="1">
      <c r="A169" s="115" t="s">
        <v>132</v>
      </c>
      <c r="B169" s="116">
        <f>SUM(B170)</f>
        <v>0</v>
      </c>
      <c r="C169" s="117"/>
      <c r="D169" s="117"/>
      <c r="E169" s="118"/>
    </row>
    <row r="170" spans="1:5" ht="25.5" customHeight="1">
      <c r="A170" s="119"/>
      <c r="B170" s="120"/>
      <c r="C170" s="121"/>
      <c r="D170" s="121"/>
      <c r="E170" s="122"/>
    </row>
    <row r="171" spans="1:5" ht="21.75" customHeight="1">
      <c r="A171" s="123" t="s">
        <v>133</v>
      </c>
      <c r="B171" s="124">
        <f>SUM(B172:B185)</f>
        <v>890</v>
      </c>
      <c r="C171" s="124">
        <f>SUM(C172:C185)</f>
        <v>0</v>
      </c>
      <c r="D171" s="124">
        <f>SUM(D172:D185)</f>
        <v>0</v>
      </c>
      <c r="E171" s="124">
        <f>SUM(E172:E185)</f>
        <v>0</v>
      </c>
    </row>
    <row r="172" spans="1:5" ht="14.25" customHeight="1">
      <c r="A172" s="125" t="s">
        <v>134</v>
      </c>
      <c r="B172" s="126">
        <v>2.8</v>
      </c>
      <c r="C172" s="29"/>
      <c r="D172" s="29"/>
      <c r="E172" s="33"/>
    </row>
    <row r="173" spans="1:5" ht="13.5" customHeight="1">
      <c r="A173" s="125" t="s">
        <v>135</v>
      </c>
      <c r="B173" s="126">
        <v>4.8</v>
      </c>
      <c r="C173" s="29"/>
      <c r="D173" s="29"/>
      <c r="E173" s="33"/>
    </row>
    <row r="174" spans="1:5" ht="14.25" customHeight="1">
      <c r="A174" s="125" t="s">
        <v>136</v>
      </c>
      <c r="B174" s="126">
        <v>50.5</v>
      </c>
      <c r="C174" s="29"/>
      <c r="D174" s="29"/>
      <c r="E174" s="33"/>
    </row>
    <row r="175" spans="1:5" ht="15" customHeight="1">
      <c r="A175" s="125" t="s">
        <v>137</v>
      </c>
      <c r="B175" s="126">
        <v>26</v>
      </c>
      <c r="C175" s="29"/>
      <c r="D175" s="29"/>
      <c r="E175" s="33"/>
    </row>
    <row r="176" spans="1:5" ht="15" customHeight="1">
      <c r="A176" s="125" t="s">
        <v>138</v>
      </c>
      <c r="B176" s="126">
        <v>7.2</v>
      </c>
      <c r="C176" s="29"/>
      <c r="D176" s="29"/>
      <c r="E176" s="33"/>
    </row>
    <row r="177" spans="1:5" ht="15" customHeight="1">
      <c r="A177" s="125" t="s">
        <v>139</v>
      </c>
      <c r="B177" s="126">
        <v>7.1</v>
      </c>
      <c r="C177" s="29"/>
      <c r="D177" s="29"/>
      <c r="E177" s="33"/>
    </row>
    <row r="178" spans="1:5" ht="15" customHeight="1">
      <c r="A178" s="125" t="s">
        <v>140</v>
      </c>
      <c r="B178" s="126">
        <v>4.55</v>
      </c>
      <c r="C178" s="29"/>
      <c r="D178" s="29"/>
      <c r="E178" s="33"/>
    </row>
    <row r="179" spans="1:5" ht="15" customHeight="1">
      <c r="A179" s="125" t="s">
        <v>141</v>
      </c>
      <c r="B179" s="126">
        <v>1.61</v>
      </c>
      <c r="C179" s="29"/>
      <c r="D179" s="29"/>
      <c r="E179" s="33"/>
    </row>
    <row r="180" spans="1:5" ht="15" customHeight="1">
      <c r="A180" s="125" t="s">
        <v>142</v>
      </c>
      <c r="B180" s="126">
        <v>1.59</v>
      </c>
      <c r="C180" s="29"/>
      <c r="D180" s="29"/>
      <c r="E180" s="33"/>
    </row>
    <row r="181" spans="1:5" ht="15" customHeight="1">
      <c r="A181" s="125" t="s">
        <v>143</v>
      </c>
      <c r="B181" s="126">
        <v>3.85</v>
      </c>
      <c r="C181" s="29"/>
      <c r="D181" s="29"/>
      <c r="E181" s="33"/>
    </row>
    <row r="182" spans="1:5" ht="15" customHeight="1">
      <c r="A182" s="125" t="s">
        <v>144</v>
      </c>
      <c r="B182" s="126">
        <v>602</v>
      </c>
      <c r="C182" s="29"/>
      <c r="D182" s="29"/>
      <c r="E182" s="33"/>
    </row>
    <row r="183" spans="1:5" ht="15" customHeight="1">
      <c r="A183" s="125" t="s">
        <v>145</v>
      </c>
      <c r="B183" s="126">
        <v>164</v>
      </c>
      <c r="C183" s="29"/>
      <c r="D183" s="29"/>
      <c r="E183" s="33"/>
    </row>
    <row r="184" spans="1:5" ht="15" customHeight="1">
      <c r="A184" s="125" t="s">
        <v>146</v>
      </c>
      <c r="B184" s="126">
        <v>7.6</v>
      </c>
      <c r="C184" s="29"/>
      <c r="D184" s="29"/>
      <c r="E184" s="33"/>
    </row>
    <row r="185" spans="1:5" ht="15" customHeight="1">
      <c r="A185" s="125" t="s">
        <v>147</v>
      </c>
      <c r="B185" s="126">
        <v>6.4</v>
      </c>
      <c r="C185" s="29"/>
      <c r="D185" s="29"/>
      <c r="E185" s="33"/>
    </row>
    <row r="186" spans="1:5" ht="24" customHeight="1">
      <c r="A186" s="37" t="s">
        <v>148</v>
      </c>
      <c r="B186" s="124">
        <f>SUM(B187:B192)</f>
        <v>101</v>
      </c>
      <c r="C186" s="124">
        <f>SUM(C187:C187)</f>
        <v>0</v>
      </c>
      <c r="D186" s="124">
        <f>SUM(D187:D187)</f>
        <v>0</v>
      </c>
      <c r="E186" s="124">
        <f>SUM(E187:E187)</f>
        <v>0</v>
      </c>
    </row>
    <row r="187" spans="1:5" ht="16.5" customHeight="1">
      <c r="A187" s="127" t="s">
        <v>21</v>
      </c>
      <c r="B187" s="79">
        <v>8.5</v>
      </c>
      <c r="C187" s="128"/>
      <c r="D187" s="128"/>
      <c r="E187" s="129"/>
    </row>
    <row r="188" spans="1:5" ht="16.5" customHeight="1">
      <c r="A188" s="127" t="s">
        <v>149</v>
      </c>
      <c r="B188" s="79">
        <v>12</v>
      </c>
      <c r="C188" s="128"/>
      <c r="D188" s="128"/>
      <c r="E188" s="129"/>
    </row>
    <row r="189" spans="1:5" ht="16.5" customHeight="1">
      <c r="A189" s="127" t="s">
        <v>150</v>
      </c>
      <c r="B189" s="79">
        <v>8</v>
      </c>
      <c r="C189" s="128"/>
      <c r="D189" s="128"/>
      <c r="E189" s="129"/>
    </row>
    <row r="190" spans="1:5" ht="16.5" customHeight="1">
      <c r="A190" s="127" t="s">
        <v>151</v>
      </c>
      <c r="B190" s="79">
        <v>50</v>
      </c>
      <c r="C190" s="128"/>
      <c r="D190" s="128"/>
      <c r="E190" s="129"/>
    </row>
    <row r="191" spans="1:5" ht="16.5" customHeight="1">
      <c r="A191" s="127" t="s">
        <v>152</v>
      </c>
      <c r="B191" s="79">
        <v>17.5</v>
      </c>
      <c r="C191" s="128"/>
      <c r="D191" s="128"/>
      <c r="E191" s="129"/>
    </row>
    <row r="192" spans="1:5" ht="16.5" customHeight="1">
      <c r="A192" s="127" t="s">
        <v>153</v>
      </c>
      <c r="B192" s="79">
        <v>5</v>
      </c>
      <c r="C192" s="128"/>
      <c r="D192" s="128"/>
      <c r="E192" s="129"/>
    </row>
    <row r="193" spans="1:5" ht="17.25" customHeight="1">
      <c r="A193" s="37" t="s">
        <v>154</v>
      </c>
      <c r="B193" s="124">
        <f>SUM(B194:B196)</f>
        <v>79</v>
      </c>
      <c r="C193" s="124">
        <f>SUM(C194:C196)</f>
        <v>0</v>
      </c>
      <c r="D193" s="124">
        <f>SUM(D194:D196)</f>
        <v>0</v>
      </c>
      <c r="E193" s="124">
        <f>SUM(E194:E196)</f>
        <v>0</v>
      </c>
    </row>
    <row r="194" spans="1:5" ht="15" customHeight="1">
      <c r="A194" s="127" t="s">
        <v>155</v>
      </c>
      <c r="B194" s="79">
        <v>60</v>
      </c>
      <c r="C194" s="128"/>
      <c r="D194" s="128"/>
      <c r="E194" s="129"/>
    </row>
    <row r="195" spans="1:5" ht="15" customHeight="1">
      <c r="A195" s="127" t="s">
        <v>156</v>
      </c>
      <c r="B195" s="79">
        <v>18</v>
      </c>
      <c r="C195" s="128"/>
      <c r="D195" s="128"/>
      <c r="E195" s="129"/>
    </row>
    <row r="196" spans="1:5" ht="15" customHeight="1">
      <c r="A196" s="127" t="s">
        <v>157</v>
      </c>
      <c r="B196" s="79">
        <v>1</v>
      </c>
      <c r="C196" s="128"/>
      <c r="D196" s="128"/>
      <c r="E196" s="129"/>
    </row>
    <row r="197" spans="1:5" ht="27" customHeight="1">
      <c r="A197" s="37" t="s">
        <v>158</v>
      </c>
      <c r="B197" s="38">
        <f>SUM(B198+B199)</f>
        <v>10</v>
      </c>
      <c r="C197" s="38">
        <f>SUM(C198+C199)</f>
        <v>0</v>
      </c>
      <c r="D197" s="38">
        <f>SUM(D198+D199)</f>
        <v>0</v>
      </c>
      <c r="E197" s="38">
        <f>SUM(E198+E199)</f>
        <v>0</v>
      </c>
    </row>
    <row r="198" spans="1:5" ht="14.25" customHeight="1">
      <c r="A198" s="127" t="s">
        <v>21</v>
      </c>
      <c r="B198" s="44">
        <v>5</v>
      </c>
      <c r="C198" s="29"/>
      <c r="D198" s="29"/>
      <c r="E198" s="33"/>
    </row>
    <row r="199" spans="1:5" ht="16.5" customHeight="1">
      <c r="A199" s="127" t="s">
        <v>159</v>
      </c>
      <c r="B199" s="44">
        <v>5</v>
      </c>
      <c r="C199" s="29"/>
      <c r="D199" s="29"/>
      <c r="E199" s="33"/>
    </row>
    <row r="200" spans="1:5" ht="27" customHeight="1">
      <c r="A200" s="37" t="s">
        <v>160</v>
      </c>
      <c r="B200" s="38">
        <f>SUM(B201:B202)</f>
        <v>54</v>
      </c>
      <c r="C200" s="38">
        <f>SUM(C201:C202)</f>
        <v>0</v>
      </c>
      <c r="D200" s="38">
        <f>SUM(D201:D202)</f>
        <v>0</v>
      </c>
      <c r="E200" s="38">
        <f>SUM(E201:E202)</f>
        <v>0</v>
      </c>
    </row>
    <row r="201" spans="1:5" ht="46.5" customHeight="1">
      <c r="A201" s="130" t="s">
        <v>161</v>
      </c>
      <c r="B201" s="131">
        <v>16</v>
      </c>
      <c r="C201" s="132"/>
      <c r="D201" s="132"/>
      <c r="E201" s="133"/>
    </row>
    <row r="202" spans="1:5" ht="20.25" customHeight="1">
      <c r="A202" s="134" t="s">
        <v>162</v>
      </c>
      <c r="B202" s="79">
        <v>38</v>
      </c>
      <c r="C202" s="135"/>
      <c r="D202" s="135"/>
      <c r="E202" s="136"/>
    </row>
    <row r="203" spans="1:5" ht="15.75" customHeight="1">
      <c r="A203" s="37" t="s">
        <v>26</v>
      </c>
      <c r="B203" s="38">
        <f>SUM(B169+B171+B186+B193+B197+B200)</f>
        <v>1134</v>
      </c>
      <c r="C203" s="38">
        <f>SUM(C169+C171+C186+C193+C197+C200)</f>
        <v>0</v>
      </c>
      <c r="D203" s="38">
        <f>SUM(D169+D171+D186+D193+D197+D200)</f>
        <v>0</v>
      </c>
      <c r="E203" s="38">
        <f>SUM(E169+E171+E186+E193+E197+E200)</f>
        <v>0</v>
      </c>
    </row>
    <row r="204" spans="1:5" ht="18.75" customHeight="1">
      <c r="A204" s="27" t="s">
        <v>27</v>
      </c>
      <c r="B204" s="27"/>
      <c r="C204" s="27"/>
      <c r="D204" s="27"/>
      <c r="E204" s="27"/>
    </row>
    <row r="205" spans="1:5" ht="40.5" customHeight="1">
      <c r="A205" s="137" t="s">
        <v>163</v>
      </c>
      <c r="B205" s="138">
        <v>3</v>
      </c>
      <c r="C205" s="139"/>
      <c r="D205" s="139"/>
      <c r="E205" s="140"/>
    </row>
    <row r="206" spans="1:5" ht="29.25" customHeight="1">
      <c r="A206" s="37" t="s">
        <v>164</v>
      </c>
      <c r="B206" s="38">
        <f>SUM(B207:B207)</f>
        <v>8</v>
      </c>
      <c r="C206" s="38">
        <f>SUM(C207:C207)</f>
        <v>0</v>
      </c>
      <c r="D206" s="38">
        <f>SUM(D207:D207)</f>
        <v>0</v>
      </c>
      <c r="E206" s="38">
        <f>SUM(E207:E207)</f>
        <v>0</v>
      </c>
    </row>
    <row r="207" spans="1:5" ht="36.75" customHeight="1">
      <c r="A207" s="141" t="s">
        <v>165</v>
      </c>
      <c r="B207" s="45">
        <v>8</v>
      </c>
      <c r="C207" s="142"/>
      <c r="D207" s="142"/>
      <c r="E207" s="143"/>
    </row>
    <row r="208" spans="1:5" ht="18.75" customHeight="1">
      <c r="A208" s="48" t="s">
        <v>34</v>
      </c>
      <c r="B208" s="38">
        <f>SUM(B205+B206)</f>
        <v>11</v>
      </c>
      <c r="C208" s="38">
        <f>SUM(C205+C206)</f>
        <v>0</v>
      </c>
      <c r="D208" s="38">
        <f>SUM(D205+D206)</f>
        <v>0</v>
      </c>
      <c r="E208" s="38">
        <f>SUM(E205+E206)</f>
        <v>0</v>
      </c>
    </row>
    <row r="209" spans="1:5" ht="15.75" customHeight="1">
      <c r="A209" s="22" t="s">
        <v>35</v>
      </c>
      <c r="B209" s="22"/>
      <c r="C209" s="22"/>
      <c r="D209" s="22"/>
      <c r="E209" s="22"/>
    </row>
    <row r="210" spans="1:5" ht="27" customHeight="1">
      <c r="A210" s="37" t="s">
        <v>164</v>
      </c>
      <c r="B210" s="38">
        <f>SUM(B211:B214)</f>
        <v>378</v>
      </c>
      <c r="C210" s="38">
        <f>SUM(C211:C214)</f>
        <v>0</v>
      </c>
      <c r="D210" s="38">
        <f>SUM(D211:D214)</f>
        <v>0</v>
      </c>
      <c r="E210" s="38">
        <f>SUM(E211:E214)</f>
        <v>0</v>
      </c>
    </row>
    <row r="211" spans="1:5" ht="27" customHeight="1">
      <c r="A211" s="144" t="s">
        <v>166</v>
      </c>
      <c r="B211" s="45">
        <v>330</v>
      </c>
      <c r="C211" s="142"/>
      <c r="D211" s="142"/>
      <c r="E211" s="143"/>
    </row>
    <row r="212" spans="1:5" ht="27" customHeight="1">
      <c r="A212" s="145" t="s">
        <v>167</v>
      </c>
      <c r="B212" s="45">
        <v>8</v>
      </c>
      <c r="C212" s="142"/>
      <c r="D212" s="142"/>
      <c r="E212" s="143"/>
    </row>
    <row r="213" spans="1:5" ht="39.75" customHeight="1">
      <c r="A213" s="145" t="s">
        <v>168</v>
      </c>
      <c r="B213" s="45">
        <v>15</v>
      </c>
      <c r="C213" s="135"/>
      <c r="D213" s="135"/>
      <c r="E213" s="136"/>
    </row>
    <row r="214" spans="1:5" ht="37.5" customHeight="1">
      <c r="A214" s="145" t="s">
        <v>169</v>
      </c>
      <c r="B214" s="45">
        <v>25</v>
      </c>
      <c r="C214" s="135"/>
      <c r="D214" s="135"/>
      <c r="E214" s="136"/>
    </row>
    <row r="215" spans="1:5" ht="25.5">
      <c r="A215" s="146" t="s">
        <v>170</v>
      </c>
      <c r="B215" s="124">
        <v>5000</v>
      </c>
      <c r="C215" s="124"/>
      <c r="D215" s="124"/>
      <c r="E215" s="124"/>
    </row>
    <row r="216" spans="1:5" ht="15.75" customHeight="1">
      <c r="A216" s="48" t="s">
        <v>39</v>
      </c>
      <c r="B216" s="38">
        <f>SUM(B215+B210)</f>
        <v>5378</v>
      </c>
      <c r="C216" s="38">
        <f>SUM(C215+C210)</f>
        <v>0</v>
      </c>
      <c r="D216" s="38">
        <f>SUM(D215+D210)</f>
        <v>0</v>
      </c>
      <c r="E216" s="38">
        <f>SUM(E215+E210)</f>
        <v>0</v>
      </c>
    </row>
    <row r="217" spans="1:5" ht="13.5" customHeight="1">
      <c r="A217" s="22" t="s">
        <v>40</v>
      </c>
      <c r="B217" s="22"/>
      <c r="C217" s="22"/>
      <c r="D217" s="22"/>
      <c r="E217" s="22"/>
    </row>
    <row r="218" spans="1:5" ht="25.5" customHeight="1">
      <c r="A218" s="39" t="s">
        <v>171</v>
      </c>
      <c r="B218" s="44">
        <v>40</v>
      </c>
      <c r="C218" s="45">
        <v>11</v>
      </c>
      <c r="D218" s="45"/>
      <c r="E218" s="46"/>
    </row>
    <row r="219" spans="1:5" ht="27" customHeight="1">
      <c r="A219" s="52" t="s">
        <v>172</v>
      </c>
      <c r="B219" s="44">
        <v>80</v>
      </c>
      <c r="C219" s="45">
        <v>10</v>
      </c>
      <c r="D219" s="45"/>
      <c r="E219" s="46"/>
    </row>
    <row r="220" spans="1:5" ht="14.25" customHeight="1">
      <c r="A220" s="48" t="s">
        <v>73</v>
      </c>
      <c r="B220" s="38">
        <f>SUM(B218:B219)</f>
        <v>120</v>
      </c>
      <c r="C220" s="38">
        <f>SUM(C218:C219)</f>
        <v>21</v>
      </c>
      <c r="D220" s="38">
        <f>SUM(D218:D219)</f>
        <v>0</v>
      </c>
      <c r="E220" s="38">
        <f>SUM(E218:E219)</f>
        <v>0</v>
      </c>
    </row>
    <row r="221" spans="1:5" ht="21" customHeight="1">
      <c r="A221" s="62" t="s">
        <v>50</v>
      </c>
      <c r="B221" s="63">
        <f>SUM(B203+B208+B216+B220)</f>
        <v>6643</v>
      </c>
      <c r="C221" s="63">
        <f>SUM(C203+C208+C216+C220)</f>
        <v>21</v>
      </c>
      <c r="D221" s="63">
        <f>SUM(D203+D208+D216+D220)</f>
        <v>0</v>
      </c>
      <c r="E221" s="63">
        <f>SUM(E203+E208+E216+E220)</f>
        <v>0</v>
      </c>
    </row>
    <row r="222" spans="1:5" ht="20.25" customHeight="1">
      <c r="A222" s="56" t="s">
        <v>173</v>
      </c>
      <c r="B222" s="57">
        <f>SUM(B166+B221)</f>
        <v>8521</v>
      </c>
      <c r="C222" s="57">
        <f>SUM(C166+C221)</f>
        <v>244</v>
      </c>
      <c r="D222" s="57">
        <f>SUM(D166+D221)</f>
        <v>0</v>
      </c>
      <c r="E222" s="57">
        <f>SUM(E166+E221)</f>
        <v>0</v>
      </c>
    </row>
    <row r="223" spans="1:5" ht="15" customHeight="1">
      <c r="A223" s="147" t="s">
        <v>174</v>
      </c>
      <c r="B223" s="148">
        <f>SUM(B186+B193+B197+B200+B206+B210)</f>
        <v>630</v>
      </c>
      <c r="C223" s="148">
        <f>SUM(C186+C193+C197+C200+C206+C210)</f>
        <v>0</v>
      </c>
      <c r="D223" s="148">
        <f>SUM(D186+D193+D197+D200+D206+D210)</f>
        <v>0</v>
      </c>
      <c r="E223" s="148">
        <f>SUM(E186+E193+E197+E200+E206+E210)</f>
        <v>0</v>
      </c>
    </row>
    <row r="224" spans="1:5" ht="14.25" customHeight="1">
      <c r="A224" s="149" t="s">
        <v>175</v>
      </c>
      <c r="B224" s="150">
        <f>SUM(B163+B164)</f>
        <v>600</v>
      </c>
      <c r="C224" s="150">
        <f>SUM(C166)</f>
        <v>223</v>
      </c>
      <c r="D224" s="150">
        <f>SUM(D166)</f>
        <v>0</v>
      </c>
      <c r="E224" s="151">
        <f>SUM(E166)</f>
        <v>0</v>
      </c>
    </row>
    <row r="225" spans="1:5" ht="14.25" customHeight="1">
      <c r="A225" s="149" t="s">
        <v>176</v>
      </c>
      <c r="B225" s="150">
        <f>B165</f>
        <v>1278</v>
      </c>
      <c r="C225" s="150">
        <f>C165</f>
        <v>223</v>
      </c>
      <c r="D225" s="150">
        <f>D165</f>
        <v>0</v>
      </c>
      <c r="E225" s="150">
        <f>E165</f>
        <v>0</v>
      </c>
    </row>
    <row r="226" spans="1:5" ht="13.5" customHeight="1">
      <c r="A226" s="147" t="s">
        <v>54</v>
      </c>
      <c r="B226" s="148">
        <f>SUM(B169+B171+B205+B215+B220)</f>
        <v>6013</v>
      </c>
      <c r="C226" s="148">
        <f>SUM(C171+C208+C220)</f>
        <v>21</v>
      </c>
      <c r="D226" s="148">
        <f>SUM(D171+D208+D220)</f>
        <v>0</v>
      </c>
      <c r="E226" s="152">
        <f>SUM(E171+E208+E220)</f>
        <v>0</v>
      </c>
    </row>
    <row r="227" spans="1:5" ht="33.75" customHeight="1">
      <c r="A227" s="60" t="s">
        <v>177</v>
      </c>
      <c r="B227" s="60"/>
      <c r="C227" s="60"/>
      <c r="D227" s="60"/>
      <c r="E227" s="60"/>
    </row>
    <row r="228" spans="1:5" ht="24" customHeight="1">
      <c r="A228" s="12" t="s">
        <v>13</v>
      </c>
      <c r="B228" s="153"/>
      <c r="C228" s="153"/>
      <c r="D228" s="153"/>
      <c r="E228" s="154"/>
    </row>
    <row r="229" spans="1:5" ht="28.5" customHeight="1">
      <c r="A229" s="155" t="s">
        <v>178</v>
      </c>
      <c r="B229" s="44">
        <v>100</v>
      </c>
      <c r="C229" s="53"/>
      <c r="D229" s="53"/>
      <c r="E229" s="54"/>
    </row>
    <row r="230" spans="1:5" ht="28.5" customHeight="1">
      <c r="A230" s="113" t="s">
        <v>179</v>
      </c>
      <c r="B230" s="44">
        <v>2184</v>
      </c>
      <c r="C230" s="53"/>
      <c r="D230" s="53"/>
      <c r="E230" s="54"/>
    </row>
    <row r="231" spans="1:5" ht="15.75" customHeight="1">
      <c r="A231" s="12" t="s">
        <v>92</v>
      </c>
      <c r="B231" s="13">
        <f>SUM(B229:B230)</f>
        <v>2284</v>
      </c>
      <c r="C231" s="13">
        <f>SUM(C229:C230)</f>
        <v>0</v>
      </c>
      <c r="D231" s="13">
        <f>SUM(D229:D230)</f>
        <v>0</v>
      </c>
      <c r="E231" s="13">
        <f>SUM(E229:E230)</f>
        <v>0</v>
      </c>
    </row>
    <row r="232" spans="1:5" ht="16.5" customHeight="1">
      <c r="A232" s="22" t="s">
        <v>16</v>
      </c>
      <c r="B232" s="22"/>
      <c r="C232" s="22"/>
      <c r="D232" s="22"/>
      <c r="E232" s="22"/>
    </row>
    <row r="233" spans="1:5" ht="16.5" customHeight="1">
      <c r="A233" s="22" t="s">
        <v>17</v>
      </c>
      <c r="B233" s="22"/>
      <c r="C233" s="22"/>
      <c r="D233" s="22"/>
      <c r="E233" s="22"/>
    </row>
    <row r="234" spans="1:5" ht="17.25" customHeight="1">
      <c r="A234" s="61" t="s">
        <v>18</v>
      </c>
      <c r="B234" s="128"/>
      <c r="C234" s="142"/>
      <c r="D234" s="142"/>
      <c r="E234" s="143"/>
    </row>
    <row r="235" spans="1:5" ht="18.75" customHeight="1">
      <c r="A235" s="22" t="s">
        <v>180</v>
      </c>
      <c r="B235" s="22"/>
      <c r="C235" s="22"/>
      <c r="D235" s="22"/>
      <c r="E235" s="22"/>
    </row>
    <row r="236" spans="1:5" ht="16.5" customHeight="1">
      <c r="A236" s="156" t="s">
        <v>181</v>
      </c>
      <c r="B236" s="128">
        <f>SUM(B237:B239)</f>
        <v>47</v>
      </c>
      <c r="C236" s="128">
        <f>SUM(C237:C238)</f>
        <v>0</v>
      </c>
      <c r="D236" s="128">
        <f>SUM(D237:D238)</f>
        <v>0</v>
      </c>
      <c r="E236" s="128">
        <f>SUM(E237:E238)</f>
        <v>0</v>
      </c>
    </row>
    <row r="237" spans="1:5" ht="15.75" customHeight="1">
      <c r="A237" s="157" t="s">
        <v>150</v>
      </c>
      <c r="B237" s="79">
        <v>20</v>
      </c>
      <c r="C237" s="142"/>
      <c r="D237" s="142"/>
      <c r="E237" s="143"/>
    </row>
    <row r="238" spans="1:5" ht="15" customHeight="1">
      <c r="A238" s="39" t="s">
        <v>182</v>
      </c>
      <c r="B238" s="76">
        <v>15</v>
      </c>
      <c r="C238" s="158"/>
      <c r="D238" s="158"/>
      <c r="E238" s="159"/>
    </row>
    <row r="239" spans="1:5" ht="15" customHeight="1">
      <c r="A239" s="39" t="s">
        <v>183</v>
      </c>
      <c r="B239" s="76">
        <v>12</v>
      </c>
      <c r="C239" s="158"/>
      <c r="D239" s="158"/>
      <c r="E239" s="159"/>
    </row>
    <row r="240" spans="1:5" ht="15.75" customHeight="1">
      <c r="A240" s="156" t="s">
        <v>184</v>
      </c>
      <c r="B240" s="128">
        <f>SUM(B241:B245)</f>
        <v>86</v>
      </c>
      <c r="C240" s="128">
        <f>SUM(C241:C245)</f>
        <v>0</v>
      </c>
      <c r="D240" s="128">
        <f>SUM(D241:D245)</f>
        <v>0</v>
      </c>
      <c r="E240" s="128">
        <f>SUM(E241:E245)</f>
        <v>0</v>
      </c>
    </row>
    <row r="241" spans="1:5" ht="18" customHeight="1">
      <c r="A241" s="157" t="s">
        <v>150</v>
      </c>
      <c r="B241" s="79">
        <v>20</v>
      </c>
      <c r="C241" s="142"/>
      <c r="D241" s="142"/>
      <c r="E241" s="143"/>
    </row>
    <row r="242" spans="1:5" ht="18" customHeight="1">
      <c r="A242" s="157" t="s">
        <v>185</v>
      </c>
      <c r="B242" s="79">
        <v>30</v>
      </c>
      <c r="C242" s="142"/>
      <c r="D242" s="142"/>
      <c r="E242" s="143"/>
    </row>
    <row r="243" spans="1:5" ht="18" customHeight="1">
      <c r="A243" s="157" t="s">
        <v>186</v>
      </c>
      <c r="B243" s="79">
        <v>4</v>
      </c>
      <c r="C243" s="142"/>
      <c r="D243" s="142"/>
      <c r="E243" s="143"/>
    </row>
    <row r="244" spans="1:5" ht="18" customHeight="1">
      <c r="A244" s="157" t="s">
        <v>187</v>
      </c>
      <c r="B244" s="79">
        <v>20</v>
      </c>
      <c r="C244" s="142"/>
      <c r="D244" s="142"/>
      <c r="E244" s="143"/>
    </row>
    <row r="245" spans="1:5" ht="17.25" customHeight="1">
      <c r="A245" s="39" t="s">
        <v>183</v>
      </c>
      <c r="B245" s="76">
        <v>12</v>
      </c>
      <c r="C245" s="158"/>
      <c r="D245" s="158"/>
      <c r="E245" s="159"/>
    </row>
    <row r="246" spans="1:5" ht="16.5" customHeight="1">
      <c r="A246" s="48" t="s">
        <v>26</v>
      </c>
      <c r="B246" s="38">
        <f>SUM(B236+B240)</f>
        <v>133</v>
      </c>
      <c r="C246" s="38">
        <f>SUM(C236+C240)</f>
        <v>0</v>
      </c>
      <c r="D246" s="38">
        <f>SUM(D236+D240)</f>
        <v>0</v>
      </c>
      <c r="E246" s="38">
        <f>SUM(E236+E240)</f>
        <v>0</v>
      </c>
    </row>
    <row r="247" spans="1:5" ht="15.75" customHeight="1">
      <c r="A247" s="61" t="s">
        <v>40</v>
      </c>
      <c r="B247" s="25"/>
      <c r="C247" s="25"/>
      <c r="D247" s="25"/>
      <c r="E247" s="26"/>
    </row>
    <row r="248" spans="1:5" ht="14.25" customHeight="1">
      <c r="A248" s="48" t="s">
        <v>188</v>
      </c>
      <c r="B248" s="38"/>
      <c r="C248" s="38"/>
      <c r="D248" s="38"/>
      <c r="E248" s="94"/>
    </row>
    <row r="249" spans="1:5" ht="15" customHeight="1">
      <c r="A249" s="55" t="s">
        <v>50</v>
      </c>
      <c r="B249" s="13">
        <f>SUM(B234+B246+B248)</f>
        <v>133</v>
      </c>
      <c r="C249" s="13">
        <f>SUM(C234+C246+C248)</f>
        <v>0</v>
      </c>
      <c r="D249" s="13">
        <f>SUM(D234+D246+D248)</f>
        <v>0</v>
      </c>
      <c r="E249" s="13">
        <f>SUM(E234+E246+E248)</f>
        <v>0</v>
      </c>
    </row>
    <row r="250" spans="1:5" ht="16.5" customHeight="1">
      <c r="A250" s="55" t="s">
        <v>189</v>
      </c>
      <c r="B250" s="13">
        <f>SUM(B231+B249)</f>
        <v>2417</v>
      </c>
      <c r="C250" s="13">
        <f>SUM(C231+C249)</f>
        <v>0</v>
      </c>
      <c r="D250" s="13">
        <f>SUM(D231+D249)</f>
        <v>0</v>
      </c>
      <c r="E250" s="13">
        <f>SUM(E231+E249)</f>
        <v>0</v>
      </c>
    </row>
    <row r="251" spans="1:5" ht="18" customHeight="1">
      <c r="A251" s="160" t="s">
        <v>175</v>
      </c>
      <c r="B251" s="161">
        <f aca="true" t="shared" si="12" ref="B251:B252">SUM(B229)</f>
        <v>100</v>
      </c>
      <c r="C251" s="13"/>
      <c r="D251" s="13"/>
      <c r="E251" s="14"/>
    </row>
    <row r="252" spans="1:5" ht="18" customHeight="1">
      <c r="A252" s="149" t="s">
        <v>176</v>
      </c>
      <c r="B252" s="161">
        <f t="shared" si="12"/>
        <v>2184</v>
      </c>
      <c r="C252" s="13"/>
      <c r="D252" s="13"/>
      <c r="E252" s="14"/>
    </row>
    <row r="253" spans="1:5" ht="16.5" customHeight="1">
      <c r="A253" s="162" t="s">
        <v>54</v>
      </c>
      <c r="B253" s="148">
        <f>SUM(B234+B246+B248)</f>
        <v>133</v>
      </c>
      <c r="C253" s="148">
        <f>SUM(C250)</f>
        <v>0</v>
      </c>
      <c r="D253" s="148">
        <f>SUM(D250)</f>
        <v>0</v>
      </c>
      <c r="E253" s="152">
        <f>SUM(E250)</f>
        <v>0</v>
      </c>
    </row>
    <row r="254" spans="1:5" ht="33.75" customHeight="1">
      <c r="A254" s="60" t="s">
        <v>190</v>
      </c>
      <c r="B254" s="60"/>
      <c r="C254" s="60"/>
      <c r="D254" s="60"/>
      <c r="E254" s="60"/>
    </row>
    <row r="255" spans="1:5" s="166" customFormat="1" ht="27" customHeight="1">
      <c r="A255" s="163" t="s">
        <v>191</v>
      </c>
      <c r="B255" s="164"/>
      <c r="C255" s="164"/>
      <c r="D255" s="164"/>
      <c r="E255" s="165"/>
    </row>
    <row r="256" spans="1:5" ht="27.75" customHeight="1">
      <c r="A256" s="24" t="s">
        <v>192</v>
      </c>
      <c r="B256" s="44">
        <v>20000</v>
      </c>
      <c r="C256" s="45"/>
      <c r="D256" s="45"/>
      <c r="E256" s="46"/>
    </row>
    <row r="257" spans="1:5" ht="42" customHeight="1">
      <c r="A257" s="24" t="s">
        <v>193</v>
      </c>
      <c r="B257" s="44">
        <v>1400</v>
      </c>
      <c r="C257" s="45"/>
      <c r="D257" s="45"/>
      <c r="E257" s="46"/>
    </row>
    <row r="258" spans="1:5" ht="16.5" customHeight="1">
      <c r="A258" s="37" t="s">
        <v>194</v>
      </c>
      <c r="B258" s="38">
        <f>SUM(B256:B257)</f>
        <v>21400</v>
      </c>
      <c r="C258" s="38">
        <f>SUM(C256:C257)</f>
        <v>0</v>
      </c>
      <c r="D258" s="38">
        <f>SUM(D256:D257)</f>
        <v>0</v>
      </c>
      <c r="E258" s="38">
        <f>SUM(E256:E257)</f>
        <v>0</v>
      </c>
    </row>
    <row r="259" spans="1:5" ht="15" customHeight="1">
      <c r="A259" s="92" t="s">
        <v>127</v>
      </c>
      <c r="B259" s="92"/>
      <c r="C259" s="92"/>
      <c r="D259" s="92"/>
      <c r="E259" s="92"/>
    </row>
    <row r="260" spans="1:5" ht="21" customHeight="1">
      <c r="A260" s="24" t="s">
        <v>195</v>
      </c>
      <c r="B260" s="44">
        <v>160</v>
      </c>
      <c r="C260" s="45">
        <v>320</v>
      </c>
      <c r="D260" s="45"/>
      <c r="E260" s="46"/>
    </row>
    <row r="261" spans="1:5" ht="36.75" customHeight="1">
      <c r="A261" s="24" t="s">
        <v>196</v>
      </c>
      <c r="B261" s="45">
        <v>132</v>
      </c>
      <c r="C261" s="53"/>
      <c r="D261" s="53"/>
      <c r="E261" s="54"/>
    </row>
    <row r="262" spans="1:5" ht="25.5" customHeight="1">
      <c r="A262" s="24" t="s">
        <v>197</v>
      </c>
      <c r="B262" s="53"/>
      <c r="C262" s="45">
        <v>36</v>
      </c>
      <c r="D262" s="45">
        <v>72</v>
      </c>
      <c r="E262" s="46">
        <v>72</v>
      </c>
    </row>
    <row r="263" spans="1:5" ht="36" customHeight="1">
      <c r="A263" s="24" t="s">
        <v>198</v>
      </c>
      <c r="B263" s="45">
        <v>96</v>
      </c>
      <c r="C263" s="53"/>
      <c r="D263" s="53"/>
      <c r="E263" s="54"/>
    </row>
    <row r="264" spans="1:5" ht="22.5" customHeight="1">
      <c r="A264" s="61" t="s">
        <v>199</v>
      </c>
      <c r="B264" s="45"/>
      <c r="C264" s="45">
        <v>30</v>
      </c>
      <c r="D264" s="53"/>
      <c r="E264" s="54"/>
    </row>
    <row r="265" spans="1:5" ht="27" customHeight="1">
      <c r="A265" s="61" t="s">
        <v>200</v>
      </c>
      <c r="B265" s="45"/>
      <c r="C265" s="45">
        <v>30</v>
      </c>
      <c r="D265" s="53"/>
      <c r="E265" s="54"/>
    </row>
    <row r="266" spans="1:5" ht="25.5" customHeight="1">
      <c r="A266" s="61" t="s">
        <v>201</v>
      </c>
      <c r="B266" s="45"/>
      <c r="C266" s="45">
        <v>80</v>
      </c>
      <c r="D266" s="53"/>
      <c r="E266" s="54"/>
    </row>
    <row r="267" spans="1:5" ht="29.25" customHeight="1">
      <c r="A267" s="61" t="s">
        <v>202</v>
      </c>
      <c r="B267" s="45"/>
      <c r="C267" s="45">
        <v>40</v>
      </c>
      <c r="D267" s="53"/>
      <c r="E267" s="54"/>
    </row>
    <row r="268" spans="1:5" ht="19.5" customHeight="1">
      <c r="A268" s="167" t="s">
        <v>131</v>
      </c>
      <c r="B268" s="38">
        <f>SUM(B260:B263)</f>
        <v>388</v>
      </c>
      <c r="C268" s="38">
        <f>SUM(C260:C263)</f>
        <v>356</v>
      </c>
      <c r="D268" s="38">
        <f>SUM(D260:D263)</f>
        <v>72</v>
      </c>
      <c r="E268" s="38">
        <f>SUM(E260:E263)</f>
        <v>72</v>
      </c>
    </row>
    <row r="269" spans="1:5" ht="14.25" customHeight="1">
      <c r="A269" s="22" t="s">
        <v>16</v>
      </c>
      <c r="B269" s="22"/>
      <c r="C269" s="22"/>
      <c r="D269" s="22"/>
      <c r="E269" s="22"/>
    </row>
    <row r="270" spans="1:5" ht="19.5" customHeight="1">
      <c r="A270" s="22" t="s">
        <v>27</v>
      </c>
      <c r="B270" s="22"/>
      <c r="C270" s="22"/>
      <c r="D270" s="22"/>
      <c r="E270" s="22"/>
    </row>
    <row r="271" spans="1:5" ht="35.25" customHeight="1">
      <c r="A271" s="168" t="s">
        <v>203</v>
      </c>
      <c r="B271" s="45">
        <v>30</v>
      </c>
      <c r="C271" s="53"/>
      <c r="D271" s="53"/>
      <c r="E271" s="54"/>
    </row>
    <row r="272" spans="1:5" ht="27" customHeight="1">
      <c r="A272" s="39" t="s">
        <v>204</v>
      </c>
      <c r="B272" s="45">
        <v>185</v>
      </c>
      <c r="C272" s="53"/>
      <c r="D272" s="53"/>
      <c r="E272" s="54"/>
    </row>
    <row r="273" spans="1:5" ht="37.5" customHeight="1">
      <c r="A273" s="61" t="s">
        <v>205</v>
      </c>
      <c r="B273" s="45">
        <v>30</v>
      </c>
      <c r="C273" s="53"/>
      <c r="D273" s="53"/>
      <c r="E273" s="54"/>
    </row>
    <row r="274" spans="1:5" ht="39.75" customHeight="1">
      <c r="A274" s="61" t="s">
        <v>206</v>
      </c>
      <c r="B274" s="45">
        <v>40</v>
      </c>
      <c r="C274" s="53"/>
      <c r="D274" s="53"/>
      <c r="E274" s="54"/>
    </row>
    <row r="275" spans="1:5" ht="39.75" customHeight="1">
      <c r="A275" s="169" t="s">
        <v>207</v>
      </c>
      <c r="B275" s="45">
        <v>30</v>
      </c>
      <c r="C275" s="53"/>
      <c r="D275" s="53"/>
      <c r="E275" s="54"/>
    </row>
    <row r="276" spans="1:5" ht="39.75" customHeight="1">
      <c r="A276" s="61" t="s">
        <v>208</v>
      </c>
      <c r="B276" s="45">
        <v>289</v>
      </c>
      <c r="C276" s="45">
        <v>289</v>
      </c>
      <c r="D276" s="45"/>
      <c r="E276" s="46"/>
    </row>
    <row r="277" spans="1:5" ht="62.25" customHeight="1">
      <c r="A277" s="61" t="s">
        <v>209</v>
      </c>
      <c r="B277" s="45">
        <v>244</v>
      </c>
      <c r="C277" s="45">
        <v>338</v>
      </c>
      <c r="D277" s="45"/>
      <c r="E277" s="46">
        <v>287</v>
      </c>
    </row>
    <row r="278" spans="1:5" ht="57" customHeight="1">
      <c r="A278" s="61" t="s">
        <v>210</v>
      </c>
      <c r="B278" s="45">
        <v>506</v>
      </c>
      <c r="C278" s="53"/>
      <c r="D278" s="53"/>
      <c r="E278" s="54"/>
    </row>
    <row r="279" spans="1:5" ht="54.75" customHeight="1">
      <c r="A279" s="169" t="s">
        <v>211</v>
      </c>
      <c r="B279" s="45">
        <v>25</v>
      </c>
      <c r="C279" s="53"/>
      <c r="D279" s="53"/>
      <c r="E279" s="54"/>
    </row>
    <row r="280" spans="1:5" ht="54" customHeight="1">
      <c r="A280" s="61" t="s">
        <v>212</v>
      </c>
      <c r="B280" s="45">
        <v>25</v>
      </c>
      <c r="C280" s="53"/>
      <c r="D280" s="53"/>
      <c r="E280" s="54"/>
    </row>
    <row r="281" spans="1:5" ht="63.75" customHeight="1">
      <c r="A281" s="61" t="s">
        <v>213</v>
      </c>
      <c r="B281" s="45">
        <v>80</v>
      </c>
      <c r="C281" s="53"/>
      <c r="D281" s="53"/>
      <c r="E281" s="54"/>
    </row>
    <row r="282" spans="1:5" ht="28.5" customHeight="1">
      <c r="A282" s="168" t="s">
        <v>214</v>
      </c>
      <c r="B282" s="45">
        <v>25</v>
      </c>
      <c r="C282" s="45"/>
      <c r="D282" s="45"/>
      <c r="E282" s="46"/>
    </row>
    <row r="283" spans="1:5" ht="27.75" customHeight="1">
      <c r="A283" s="168" t="s">
        <v>215</v>
      </c>
      <c r="B283" s="45">
        <v>25</v>
      </c>
      <c r="C283" s="45"/>
      <c r="D283" s="45"/>
      <c r="E283" s="46"/>
    </row>
    <row r="284" spans="1:5" ht="27.75" customHeight="1">
      <c r="A284" s="61" t="s">
        <v>216</v>
      </c>
      <c r="B284" s="45">
        <v>10</v>
      </c>
      <c r="C284" s="53"/>
      <c r="D284" s="53"/>
      <c r="E284" s="54"/>
    </row>
    <row r="285" spans="1:5" ht="26.25" customHeight="1">
      <c r="A285" s="169" t="s">
        <v>217</v>
      </c>
      <c r="B285" s="45">
        <v>9</v>
      </c>
      <c r="C285" s="53"/>
      <c r="D285" s="53"/>
      <c r="E285" s="54"/>
    </row>
    <row r="286" spans="1:5" ht="26.25" customHeight="1">
      <c r="A286" s="170" t="s">
        <v>218</v>
      </c>
      <c r="B286" s="44">
        <v>82</v>
      </c>
      <c r="C286" s="44"/>
      <c r="D286" s="44">
        <v>0</v>
      </c>
      <c r="E286" s="50"/>
    </row>
    <row r="287" spans="1:5" ht="13.5" customHeight="1">
      <c r="A287" s="48" t="s">
        <v>34</v>
      </c>
      <c r="B287" s="38">
        <f>SUM(B271:B286)</f>
        <v>1635</v>
      </c>
      <c r="C287" s="38">
        <f>SUM(C271:C286)</f>
        <v>627</v>
      </c>
      <c r="D287" s="38">
        <f>SUM(D271:D286)</f>
        <v>0</v>
      </c>
      <c r="E287" s="38">
        <f>SUM(E271:E286)</f>
        <v>287</v>
      </c>
    </row>
    <row r="288" spans="1:5" ht="16.5" customHeight="1">
      <c r="A288" s="22" t="s">
        <v>40</v>
      </c>
      <c r="B288" s="22"/>
      <c r="C288" s="22"/>
      <c r="D288" s="22"/>
      <c r="E288" s="22"/>
    </row>
    <row r="289" spans="1:5" ht="78" customHeight="1">
      <c r="A289" s="39" t="s">
        <v>219</v>
      </c>
      <c r="B289" s="44">
        <v>3</v>
      </c>
      <c r="C289" s="44">
        <v>8</v>
      </c>
      <c r="D289" s="44">
        <v>3</v>
      </c>
      <c r="E289" s="50">
        <v>4</v>
      </c>
    </row>
    <row r="290" spans="1:5" ht="15.75" customHeight="1">
      <c r="A290" s="61" t="s">
        <v>220</v>
      </c>
      <c r="B290" s="44">
        <v>15</v>
      </c>
      <c r="C290" s="44"/>
      <c r="D290" s="44">
        <v>10</v>
      </c>
      <c r="E290" s="50"/>
    </row>
    <row r="291" spans="1:5" ht="18.75" customHeight="1">
      <c r="A291" s="61" t="s">
        <v>221</v>
      </c>
      <c r="B291" s="44">
        <v>340</v>
      </c>
      <c r="C291" s="171"/>
      <c r="D291" s="171"/>
      <c r="E291" s="172"/>
    </row>
    <row r="292" spans="1:5" ht="15" customHeight="1">
      <c r="A292" s="48" t="s">
        <v>73</v>
      </c>
      <c r="B292" s="38">
        <f>SUM(B289:B291)</f>
        <v>358</v>
      </c>
      <c r="C292" s="38">
        <f>SUM(C289:C291)</f>
        <v>8</v>
      </c>
      <c r="D292" s="38">
        <f>SUM(D289:D291)</f>
        <v>13</v>
      </c>
      <c r="E292" s="38">
        <f>SUM(E289:E291)</f>
        <v>4</v>
      </c>
    </row>
    <row r="293" spans="1:5" ht="15.75" customHeight="1">
      <c r="A293" s="173" t="s">
        <v>50</v>
      </c>
      <c r="B293" s="63">
        <f>SUM(B287+B292)</f>
        <v>1993</v>
      </c>
      <c r="C293" s="63">
        <f>SUM(C287+C292)</f>
        <v>635</v>
      </c>
      <c r="D293" s="63">
        <f>SUM(D287+D292)</f>
        <v>13</v>
      </c>
      <c r="E293" s="63">
        <f>SUM(E287+E292)</f>
        <v>291</v>
      </c>
    </row>
    <row r="294" spans="1:5" ht="18" customHeight="1">
      <c r="A294" s="62" t="s">
        <v>222</v>
      </c>
      <c r="B294" s="57">
        <f>SUM(B258+B268+B293)</f>
        <v>23781</v>
      </c>
      <c r="C294" s="57">
        <f>SUM(C258+C268+C293)</f>
        <v>991</v>
      </c>
      <c r="D294" s="57">
        <f>SUM(D258+D268+D293)</f>
        <v>85</v>
      </c>
      <c r="E294" s="57">
        <f>SUM(E258+E268+E293)</f>
        <v>363</v>
      </c>
    </row>
    <row r="295" spans="1:5" ht="13.5" customHeight="1">
      <c r="A295" s="174" t="s">
        <v>52</v>
      </c>
      <c r="B295" s="59">
        <f>B256+B257</f>
        <v>21400</v>
      </c>
      <c r="C295" s="59">
        <f>C256+C257</f>
        <v>0</v>
      </c>
      <c r="D295" s="59">
        <f>D256+D257</f>
        <v>0</v>
      </c>
      <c r="E295" s="91">
        <f>E256+E257</f>
        <v>0</v>
      </c>
    </row>
    <row r="296" spans="1:5" ht="16.5" customHeight="1">
      <c r="A296" s="64" t="s">
        <v>54</v>
      </c>
      <c r="B296" s="65">
        <f>SUM(B268+B293)</f>
        <v>2381</v>
      </c>
      <c r="C296" s="65">
        <f>SUM(C268+C293)</f>
        <v>991</v>
      </c>
      <c r="D296" s="65">
        <f>SUM(D268+D293)</f>
        <v>85</v>
      </c>
      <c r="E296" s="108">
        <f>SUM(E268+E293)</f>
        <v>363</v>
      </c>
    </row>
    <row r="297" spans="1:5" ht="33" customHeight="1">
      <c r="A297" s="60" t="s">
        <v>223</v>
      </c>
      <c r="B297" s="60"/>
      <c r="C297" s="60"/>
      <c r="D297" s="60"/>
      <c r="E297" s="60"/>
    </row>
    <row r="298" spans="1:5" ht="21.75" customHeight="1">
      <c r="A298" s="92" t="s">
        <v>82</v>
      </c>
      <c r="B298" s="92"/>
      <c r="C298" s="92"/>
      <c r="D298" s="92"/>
      <c r="E298" s="92"/>
    </row>
    <row r="299" spans="1:5" ht="19.5" customHeight="1">
      <c r="A299" s="52" t="s">
        <v>224</v>
      </c>
      <c r="B299" s="40">
        <v>11549</v>
      </c>
      <c r="C299" s="44">
        <v>122</v>
      </c>
      <c r="D299" s="44">
        <v>0</v>
      </c>
      <c r="E299" s="50"/>
    </row>
    <row r="300" spans="1:5" ht="18" customHeight="1">
      <c r="A300" s="48" t="s">
        <v>88</v>
      </c>
      <c r="B300" s="13">
        <f>SUM(B299:B299)</f>
        <v>11549</v>
      </c>
      <c r="C300" s="13">
        <f>SUM(C299:C299)</f>
        <v>122</v>
      </c>
      <c r="D300" s="13">
        <f>SUM(D299:D299)</f>
        <v>0</v>
      </c>
      <c r="E300" s="13">
        <f>SUM(E299:E299)</f>
        <v>0</v>
      </c>
    </row>
    <row r="301" spans="1:5" ht="17.25" customHeight="1">
      <c r="A301" s="12" t="s">
        <v>13</v>
      </c>
      <c r="B301" s="13"/>
      <c r="C301" s="13"/>
      <c r="D301" s="13"/>
      <c r="E301" s="14"/>
    </row>
    <row r="302" spans="1:5" ht="21" customHeight="1">
      <c r="A302" s="48" t="s">
        <v>131</v>
      </c>
      <c r="B302" s="13"/>
      <c r="C302" s="13"/>
      <c r="D302" s="13"/>
      <c r="E302" s="14"/>
    </row>
    <row r="303" spans="1:5" ht="12.75" customHeight="1">
      <c r="A303" s="22" t="s">
        <v>40</v>
      </c>
      <c r="B303" s="22"/>
      <c r="C303" s="22"/>
      <c r="D303" s="22"/>
      <c r="E303" s="22"/>
    </row>
    <row r="304" spans="1:5" ht="16.5">
      <c r="A304" s="173" t="s">
        <v>50</v>
      </c>
      <c r="B304" s="63">
        <f>SUM(B302)</f>
        <v>0</v>
      </c>
      <c r="C304" s="63">
        <f>SUM(C302)</f>
        <v>0</v>
      </c>
      <c r="D304" s="63">
        <f>SUM(D302)</f>
        <v>0</v>
      </c>
      <c r="E304" s="63">
        <f>SUM(E302)</f>
        <v>0</v>
      </c>
    </row>
    <row r="305" spans="1:5" ht="16.5">
      <c r="A305" s="62" t="s">
        <v>225</v>
      </c>
      <c r="B305" s="57">
        <f>SUM(B300+B304)</f>
        <v>11549</v>
      </c>
      <c r="C305" s="57">
        <f>SUM(C300+C304)</f>
        <v>122</v>
      </c>
      <c r="D305" s="57">
        <f>SUM(D300+D304)</f>
        <v>0</v>
      </c>
      <c r="E305" s="57">
        <f>SUM(E300+E304)</f>
        <v>0</v>
      </c>
    </row>
    <row r="306" spans="1:5" ht="17.25" customHeight="1">
      <c r="A306" s="175" t="s">
        <v>176</v>
      </c>
      <c r="B306" s="59">
        <f>SUM(B299)</f>
        <v>11549</v>
      </c>
      <c r="C306" s="59">
        <f>SUM(C299)</f>
        <v>122</v>
      </c>
      <c r="D306" s="59">
        <f>SUM(D299)</f>
        <v>0</v>
      </c>
      <c r="E306" s="91">
        <f>SUM(E299)</f>
        <v>0</v>
      </c>
    </row>
    <row r="307" spans="1:5" ht="44.25" customHeight="1">
      <c r="A307" s="60" t="s">
        <v>226</v>
      </c>
      <c r="B307" s="60"/>
      <c r="C307" s="60"/>
      <c r="D307" s="60"/>
      <c r="E307" s="60"/>
    </row>
    <row r="308" spans="1:5" ht="12.75">
      <c r="A308" s="92" t="s">
        <v>82</v>
      </c>
      <c r="B308" s="92"/>
      <c r="C308" s="92"/>
      <c r="D308" s="92"/>
      <c r="E308" s="92"/>
    </row>
    <row r="309" spans="1:5" ht="30" customHeight="1">
      <c r="A309" s="176" t="s">
        <v>227</v>
      </c>
      <c r="B309" s="177">
        <v>6194</v>
      </c>
      <c r="C309" s="178"/>
      <c r="D309" s="178"/>
      <c r="E309" s="179"/>
    </row>
    <row r="310" spans="1:5" ht="30">
      <c r="A310" s="180" t="s">
        <v>228</v>
      </c>
      <c r="B310" s="177">
        <v>3352</v>
      </c>
      <c r="C310" s="178"/>
      <c r="D310" s="178"/>
      <c r="E310" s="179"/>
    </row>
    <row r="311" spans="1:5" ht="30">
      <c r="A311" s="181" t="s">
        <v>229</v>
      </c>
      <c r="B311" s="177">
        <v>13100</v>
      </c>
      <c r="C311" s="178"/>
      <c r="D311" s="178"/>
      <c r="E311" s="179"/>
    </row>
    <row r="312" spans="1:5" ht="30">
      <c r="A312" s="181" t="s">
        <v>230</v>
      </c>
      <c r="B312" s="177">
        <v>9194</v>
      </c>
      <c r="C312" s="178"/>
      <c r="D312" s="178"/>
      <c r="E312" s="179"/>
    </row>
    <row r="313" spans="1:5" ht="30">
      <c r="A313" s="181" t="s">
        <v>231</v>
      </c>
      <c r="B313" s="177">
        <v>1951</v>
      </c>
      <c r="C313" s="178"/>
      <c r="D313" s="178"/>
      <c r="E313" s="179"/>
    </row>
    <row r="314" spans="1:5" ht="30">
      <c r="A314" s="182" t="s">
        <v>232</v>
      </c>
      <c r="B314" s="177">
        <v>2526</v>
      </c>
      <c r="C314" s="178"/>
      <c r="D314" s="178"/>
      <c r="E314" s="179"/>
    </row>
    <row r="315" spans="1:5" ht="40.5" customHeight="1">
      <c r="A315" s="183" t="s">
        <v>233</v>
      </c>
      <c r="B315" s="177">
        <v>70178</v>
      </c>
      <c r="C315" s="177">
        <v>22340.96</v>
      </c>
      <c r="D315" s="178"/>
      <c r="E315" s="179"/>
    </row>
    <row r="316" spans="1:5" ht="16.5" customHeight="1">
      <c r="A316" s="184" t="s">
        <v>88</v>
      </c>
      <c r="B316" s="185">
        <f>SUM(B309:B315)</f>
        <v>106495</v>
      </c>
      <c r="C316" s="185">
        <f>SUM(C309:C315)</f>
        <v>22340.96</v>
      </c>
      <c r="D316" s="185">
        <f>SUM(D309:D315)</f>
        <v>0</v>
      </c>
      <c r="E316" s="185">
        <f>SUM(E309:E315)</f>
        <v>0</v>
      </c>
    </row>
    <row r="317" spans="1:5" ht="18.75" customHeight="1">
      <c r="A317" s="186" t="s">
        <v>127</v>
      </c>
      <c r="B317" s="186"/>
      <c r="C317" s="186"/>
      <c r="D317" s="186"/>
      <c r="E317" s="186"/>
    </row>
    <row r="318" spans="1:5" ht="26.25" customHeight="1">
      <c r="A318" s="187" t="s">
        <v>234</v>
      </c>
      <c r="B318" s="177">
        <v>70</v>
      </c>
      <c r="C318" s="188"/>
      <c r="D318" s="189"/>
      <c r="E318" s="190"/>
    </row>
    <row r="319" spans="1:5" ht="16.5" customHeight="1">
      <c r="A319" s="187" t="s">
        <v>235</v>
      </c>
      <c r="B319" s="177">
        <v>70</v>
      </c>
      <c r="C319" s="189"/>
      <c r="D319" s="189"/>
      <c r="E319" s="190"/>
    </row>
    <row r="320" spans="1:5" ht="18" customHeight="1">
      <c r="A320" s="187" t="s">
        <v>236</v>
      </c>
      <c r="B320" s="177">
        <v>150</v>
      </c>
      <c r="C320" s="188"/>
      <c r="D320" s="189"/>
      <c r="E320" s="190"/>
    </row>
    <row r="321" spans="1:5" ht="20.25" customHeight="1">
      <c r="A321" s="187" t="s">
        <v>237</v>
      </c>
      <c r="B321" s="177">
        <v>50</v>
      </c>
      <c r="C321" s="188"/>
      <c r="D321" s="189"/>
      <c r="E321" s="190"/>
    </row>
    <row r="322" spans="1:5" ht="30.75" customHeight="1">
      <c r="A322" s="183" t="s">
        <v>238</v>
      </c>
      <c r="B322" s="177">
        <v>1058</v>
      </c>
      <c r="C322" s="188"/>
      <c r="D322" s="189"/>
      <c r="E322" s="190"/>
    </row>
    <row r="323" spans="1:5" ht="19.5" customHeight="1">
      <c r="A323" s="173" t="s">
        <v>131</v>
      </c>
      <c r="B323" s="191">
        <f>SUM(B318:B322)</f>
        <v>1398</v>
      </c>
      <c r="C323" s="191">
        <f>SUM(C318:C322)</f>
        <v>0</v>
      </c>
      <c r="D323" s="191">
        <f>SUM(D318:D322)</f>
        <v>0</v>
      </c>
      <c r="E323" s="191">
        <f>SUM(E318:E322)</f>
        <v>0</v>
      </c>
    </row>
    <row r="324" spans="1:5" ht="15.75" customHeight="1">
      <c r="A324" s="22" t="s">
        <v>16</v>
      </c>
      <c r="B324" s="22"/>
      <c r="C324" s="22"/>
      <c r="D324" s="22"/>
      <c r="E324" s="22"/>
    </row>
    <row r="325" spans="1:5" ht="12.75">
      <c r="A325" s="192" t="s">
        <v>239</v>
      </c>
      <c r="B325" s="193"/>
      <c r="C325" s="193"/>
      <c r="D325" s="193"/>
      <c r="E325" s="194"/>
    </row>
    <row r="326" spans="1:5" ht="18.75" customHeight="1">
      <c r="A326" s="195" t="s">
        <v>240</v>
      </c>
      <c r="B326" s="196">
        <v>6122</v>
      </c>
      <c r="C326" s="196">
        <v>5310</v>
      </c>
      <c r="D326" s="196">
        <v>5310</v>
      </c>
      <c r="E326" s="197">
        <v>5310</v>
      </c>
    </row>
    <row r="327" spans="1:5" ht="17.25" customHeight="1">
      <c r="A327" s="198" t="s">
        <v>26</v>
      </c>
      <c r="B327" s="199">
        <f>SUM(B326)</f>
        <v>6122</v>
      </c>
      <c r="C327" s="199">
        <f>SUM(C326)</f>
        <v>5310</v>
      </c>
      <c r="D327" s="199">
        <f>SUM(D326)</f>
        <v>5310</v>
      </c>
      <c r="E327" s="199">
        <f>SUM(E326)</f>
        <v>5310</v>
      </c>
    </row>
    <row r="328" spans="1:5" ht="12" customHeight="1">
      <c r="A328" s="69" t="s">
        <v>27</v>
      </c>
      <c r="B328" s="69"/>
      <c r="C328" s="69"/>
      <c r="D328" s="69"/>
      <c r="E328" s="69"/>
    </row>
    <row r="329" spans="1:5" ht="17.25" customHeight="1">
      <c r="A329" s="52" t="s">
        <v>241</v>
      </c>
      <c r="B329" s="44">
        <v>300</v>
      </c>
      <c r="C329" s="200"/>
      <c r="D329" s="200"/>
      <c r="E329" s="201"/>
    </row>
    <row r="330" spans="1:5" ht="27.75" customHeight="1">
      <c r="A330" s="52" t="s">
        <v>242</v>
      </c>
      <c r="B330" s="44">
        <v>345</v>
      </c>
      <c r="C330" s="202"/>
      <c r="D330" s="202"/>
      <c r="E330" s="203"/>
    </row>
    <row r="331" spans="1:5" ht="16.5" customHeight="1">
      <c r="A331" s="39" t="s">
        <v>243</v>
      </c>
      <c r="B331" s="44">
        <v>15</v>
      </c>
      <c r="C331" s="200"/>
      <c r="D331" s="200"/>
      <c r="E331" s="201"/>
    </row>
    <row r="332" spans="1:5" ht="16.5" customHeight="1">
      <c r="A332" s="48" t="s">
        <v>34</v>
      </c>
      <c r="B332" s="38">
        <f>SUM(B329:B331)</f>
        <v>660</v>
      </c>
      <c r="C332" s="38">
        <f>SUM(C329:C331)</f>
        <v>0</v>
      </c>
      <c r="D332" s="38">
        <f>SUM(D329:D331)</f>
        <v>0</v>
      </c>
      <c r="E332" s="38">
        <f>SUM(E329:E331)</f>
        <v>0</v>
      </c>
    </row>
    <row r="333" spans="1:5" ht="16.5" customHeight="1">
      <c r="A333" s="22" t="s">
        <v>244</v>
      </c>
      <c r="B333" s="22"/>
      <c r="C333" s="22"/>
      <c r="D333" s="22"/>
      <c r="E333" s="22"/>
    </row>
    <row r="334" spans="1:5" ht="24.75">
      <c r="A334" s="18" t="s">
        <v>245</v>
      </c>
      <c r="B334" s="44">
        <v>23</v>
      </c>
      <c r="C334" s="200"/>
      <c r="D334" s="200"/>
      <c r="E334" s="201"/>
    </row>
    <row r="335" spans="1:5" ht="24.75">
      <c r="A335" s="18" t="s">
        <v>246</v>
      </c>
      <c r="B335" s="44">
        <v>19</v>
      </c>
      <c r="C335" s="200"/>
      <c r="D335" s="200"/>
      <c r="E335" s="201"/>
    </row>
    <row r="336" spans="1:5" ht="30" customHeight="1">
      <c r="A336" s="47" t="s">
        <v>247</v>
      </c>
      <c r="B336" s="44">
        <v>57</v>
      </c>
      <c r="C336" s="200"/>
      <c r="D336" s="200"/>
      <c r="E336" s="201"/>
    </row>
    <row r="337" spans="1:5" ht="30" customHeight="1">
      <c r="A337" s="47" t="s">
        <v>248</v>
      </c>
      <c r="B337" s="44">
        <v>34</v>
      </c>
      <c r="C337" s="200"/>
      <c r="D337" s="200"/>
      <c r="E337" s="201"/>
    </row>
    <row r="338" spans="1:5" ht="29.25" customHeight="1">
      <c r="A338" s="47" t="s">
        <v>249</v>
      </c>
      <c r="B338" s="44">
        <v>8</v>
      </c>
      <c r="C338" s="200"/>
      <c r="D338" s="200"/>
      <c r="E338" s="201"/>
    </row>
    <row r="339" spans="1:5" ht="24.75">
      <c r="A339" s="47" t="s">
        <v>250</v>
      </c>
      <c r="B339" s="44">
        <v>15</v>
      </c>
      <c r="C339" s="204">
        <v>58</v>
      </c>
      <c r="D339" s="200"/>
      <c r="E339" s="201"/>
    </row>
    <row r="340" spans="1:5" ht="24.75">
      <c r="A340" s="18" t="s">
        <v>251</v>
      </c>
      <c r="B340" s="44">
        <v>69</v>
      </c>
      <c r="C340" s="200"/>
      <c r="D340" s="200"/>
      <c r="E340" s="201"/>
    </row>
    <row r="341" spans="1:5" ht="30" customHeight="1">
      <c r="A341" s="18" t="s">
        <v>252</v>
      </c>
      <c r="B341" s="44">
        <v>20</v>
      </c>
      <c r="C341" s="200"/>
      <c r="D341" s="200"/>
      <c r="E341" s="201"/>
    </row>
    <row r="342" spans="1:5" ht="29.25" customHeight="1">
      <c r="A342" s="18" t="s">
        <v>253</v>
      </c>
      <c r="B342" s="44">
        <v>148</v>
      </c>
      <c r="C342" s="200"/>
      <c r="D342" s="200"/>
      <c r="E342" s="201"/>
    </row>
    <row r="343" spans="1:5" ht="27.75" customHeight="1">
      <c r="A343" s="18" t="s">
        <v>254</v>
      </c>
      <c r="B343" s="44">
        <v>55</v>
      </c>
      <c r="C343" s="200"/>
      <c r="D343" s="200"/>
      <c r="E343" s="201"/>
    </row>
    <row r="344" spans="1:5" ht="24.75">
      <c r="A344" s="18" t="s">
        <v>255</v>
      </c>
      <c r="B344" s="44">
        <v>37</v>
      </c>
      <c r="C344" s="200"/>
      <c r="D344" s="200"/>
      <c r="E344" s="201"/>
    </row>
    <row r="345" spans="1:5" ht="24.75">
      <c r="A345" s="47" t="s">
        <v>256</v>
      </c>
      <c r="B345" s="44">
        <v>40</v>
      </c>
      <c r="C345" s="200"/>
      <c r="D345" s="200"/>
      <c r="E345" s="201"/>
    </row>
    <row r="346" spans="1:6" ht="12.75">
      <c r="A346" s="48" t="s">
        <v>73</v>
      </c>
      <c r="B346" s="38">
        <f>SUM(B334:B345)</f>
        <v>525</v>
      </c>
      <c r="C346" s="38">
        <f>SUM(C334:C345)</f>
        <v>58</v>
      </c>
      <c r="D346" s="38">
        <f>SUM(D334:D345)</f>
        <v>0</v>
      </c>
      <c r="E346" s="38">
        <f>SUM(E334:E345)</f>
        <v>0</v>
      </c>
      <c r="F346" s="205"/>
    </row>
    <row r="347" spans="1:6" ht="18.75" customHeight="1">
      <c r="A347" s="62" t="s">
        <v>50</v>
      </c>
      <c r="B347" s="13">
        <f>SUM(B326+B332+B346)</f>
        <v>7307</v>
      </c>
      <c r="C347" s="13">
        <f>SUM(C326+C332+C346)</f>
        <v>5368</v>
      </c>
      <c r="D347" s="13">
        <f>SUM(D326+D332+D346)</f>
        <v>5310</v>
      </c>
      <c r="E347" s="13">
        <f>SUM(E326+E332+E346)</f>
        <v>5310</v>
      </c>
      <c r="F347" s="205"/>
    </row>
    <row r="348" spans="1:6" ht="18" customHeight="1">
      <c r="A348" s="62" t="s">
        <v>257</v>
      </c>
      <c r="B348" s="13">
        <f>SUM(B316+B323+B347)</f>
        <v>115200</v>
      </c>
      <c r="C348" s="13">
        <f>SUM(C316+C323+C347)</f>
        <v>27708.96</v>
      </c>
      <c r="D348" s="13">
        <f>SUM(D316+D323+D347)</f>
        <v>5310</v>
      </c>
      <c r="E348" s="13">
        <f>SUM(E316+E323+E347)</f>
        <v>5310</v>
      </c>
      <c r="F348" s="206"/>
    </row>
    <row r="349" spans="1:6" ht="19.5" customHeight="1">
      <c r="A349" s="207" t="s">
        <v>176</v>
      </c>
      <c r="B349" s="19">
        <f>SUM(B315+B322)</f>
        <v>71236</v>
      </c>
      <c r="C349" s="19">
        <f>SUM(C315+C322)</f>
        <v>22340.96</v>
      </c>
      <c r="D349" s="19">
        <f>SUM(D315+D322)</f>
        <v>0</v>
      </c>
      <c r="E349" s="19">
        <f>SUM(E315+E322)</f>
        <v>0</v>
      </c>
      <c r="F349" s="205"/>
    </row>
    <row r="350" spans="1:6" ht="13.5" customHeight="1">
      <c r="A350" s="64" t="s">
        <v>54</v>
      </c>
      <c r="B350" s="19">
        <f>SUM(B309+B310+B311+B312+B313+B314+B318+B319+B320+B321+B347)</f>
        <v>43964</v>
      </c>
      <c r="C350" s="19">
        <f>SUM(C309+C310+C311+C312+C313+C314+C318+C319+C320+C321+C347)</f>
        <v>5368</v>
      </c>
      <c r="D350" s="19">
        <f>SUM(D309+D310+D311+D312+D313+D314+D318+D319+D320+D321+D347)</f>
        <v>5310</v>
      </c>
      <c r="E350" s="19">
        <f>SUM(E309+E310+E311+E312+E313+E314+E318+E319+E320+E321+E347)</f>
        <v>5310</v>
      </c>
      <c r="F350" s="205"/>
    </row>
    <row r="351" spans="1:6" ht="21.75" customHeight="1">
      <c r="A351" s="56" t="s">
        <v>258</v>
      </c>
      <c r="B351" s="13">
        <f>SUM(B53+B64+B90+B101+B155+B222+B250+B294+B305+B348)</f>
        <v>203608</v>
      </c>
      <c r="C351" s="13">
        <f>SUM(C53+C64+C90+C101+C155+C222+C250+C294+C305+C348)</f>
        <v>48274.56</v>
      </c>
      <c r="D351" s="13">
        <f>SUM(D53+D64+D90+D101+D155+D222+D250+D294+D305+D348)</f>
        <v>12549.49</v>
      </c>
      <c r="E351" s="13">
        <f>SUM(E53+E64+E90+E101+E155+E222+E250+E294+E305+E348)</f>
        <v>12855.7</v>
      </c>
      <c r="F351" s="206"/>
    </row>
    <row r="352" spans="1:6" ht="17.25" customHeight="1">
      <c r="A352" s="147" t="s">
        <v>59</v>
      </c>
      <c r="B352" s="208">
        <f>B65+B156+B223</f>
        <v>32907</v>
      </c>
      <c r="C352" s="208">
        <f>C65+C156+C223</f>
        <v>0</v>
      </c>
      <c r="D352" s="208">
        <f>D65+D156+D223</f>
        <v>0</v>
      </c>
      <c r="E352" s="208">
        <f>E65+E156+E223</f>
        <v>0</v>
      </c>
      <c r="F352" s="205"/>
    </row>
    <row r="353" spans="1:6" ht="18.75" customHeight="1">
      <c r="A353" s="149" t="s">
        <v>52</v>
      </c>
      <c r="B353" s="208">
        <f>B54+B224+B251+B295</f>
        <v>22946</v>
      </c>
      <c r="C353" s="208">
        <f>C54+C224+C251+C295</f>
        <v>223</v>
      </c>
      <c r="D353" s="208">
        <f>D54+D224+D251+D295</f>
        <v>0</v>
      </c>
      <c r="E353" s="208">
        <f>E54+E224+E251+E295</f>
        <v>0</v>
      </c>
      <c r="F353" s="206"/>
    </row>
    <row r="354" spans="1:5" ht="25.5" customHeight="1">
      <c r="A354" s="209" t="s">
        <v>259</v>
      </c>
      <c r="B354" s="208">
        <f>B55+B159+B252+B306+B225+B349</f>
        <v>87335</v>
      </c>
      <c r="C354" s="208">
        <f>C55+C159+C252+C306+C225+C349</f>
        <v>22685.96</v>
      </c>
      <c r="D354" s="208">
        <f>D55+D159+D252+D306+D225+D349</f>
        <v>0</v>
      </c>
      <c r="E354" s="208">
        <f>E55+E159+E252+E306+E225+E349</f>
        <v>0</v>
      </c>
    </row>
    <row r="355" spans="1:5" ht="17.25" customHeight="1">
      <c r="A355" s="210" t="s">
        <v>260</v>
      </c>
      <c r="B355" s="211">
        <f>SUM(B56+B91+B102+B160+B226+B253+B296+B350)</f>
        <v>60420</v>
      </c>
      <c r="C355" s="211">
        <f>SUM(C56+C91+C102+C160+C226+C253+C296+C350)</f>
        <v>25588.6</v>
      </c>
      <c r="D355" s="211">
        <f>SUM(D56+D91+D102+D160+D226+D253+D296+D350)</f>
        <v>12549.49</v>
      </c>
      <c r="E355" s="211">
        <f>SUM(E56+E91+E102+E160+E226+E253+E296+E350)</f>
        <v>12855.7</v>
      </c>
    </row>
    <row r="356" ht="12.75" hidden="1"/>
    <row r="357" ht="12.75" hidden="1"/>
    <row r="358" ht="12.75" hidden="1"/>
    <row r="359" ht="12.75" hidden="1"/>
    <row r="360" ht="12.75" hidden="1"/>
    <row r="361" ht="12.75" hidden="1"/>
    <row r="362" ht="16.5" customHeight="1"/>
    <row r="363" ht="16.5" customHeight="1"/>
    <row r="364" ht="16.5" customHeight="1"/>
    <row r="365" ht="14.25"/>
    <row r="366" ht="16.5"/>
    <row r="367" ht="16.5"/>
    <row r="368" ht="16.5"/>
    <row r="369" ht="14.25"/>
  </sheetData>
  <sheetProtection selectLockedCells="1" selectUnlockedCells="1"/>
  <mergeCells count="58">
    <mergeCell ref="A2:E2"/>
    <mergeCell ref="A3:E3"/>
    <mergeCell ref="A5:A9"/>
    <mergeCell ref="B5:B9"/>
    <mergeCell ref="C5:C9"/>
    <mergeCell ref="D5:D9"/>
    <mergeCell ref="E5:E9"/>
    <mergeCell ref="A11:E11"/>
    <mergeCell ref="A18:E18"/>
    <mergeCell ref="A19:E19"/>
    <mergeCell ref="A21:E21"/>
    <mergeCell ref="A29:E29"/>
    <mergeCell ref="A37:E37"/>
    <mergeCell ref="A42:E42"/>
    <mergeCell ref="A57:E57"/>
    <mergeCell ref="A58:E58"/>
    <mergeCell ref="A59:E59"/>
    <mergeCell ref="A67:E67"/>
    <mergeCell ref="A68:E68"/>
    <mergeCell ref="A69:E69"/>
    <mergeCell ref="A78:E78"/>
    <mergeCell ref="A81:E81"/>
    <mergeCell ref="A85:E85"/>
    <mergeCell ref="A93:E93"/>
    <mergeCell ref="A95:E95"/>
    <mergeCell ref="A96:E96"/>
    <mergeCell ref="A103:E103"/>
    <mergeCell ref="A104:E104"/>
    <mergeCell ref="A116:E116"/>
    <mergeCell ref="A117:E117"/>
    <mergeCell ref="A119:E119"/>
    <mergeCell ref="A141:E141"/>
    <mergeCell ref="A150:E150"/>
    <mergeCell ref="A161:E161"/>
    <mergeCell ref="A162:E162"/>
    <mergeCell ref="A167:E167"/>
    <mergeCell ref="A168:E168"/>
    <mergeCell ref="A204:E204"/>
    <mergeCell ref="A209:E209"/>
    <mergeCell ref="A217:E217"/>
    <mergeCell ref="A227:E227"/>
    <mergeCell ref="A232:E232"/>
    <mergeCell ref="A233:E233"/>
    <mergeCell ref="A235:E235"/>
    <mergeCell ref="A254:E254"/>
    <mergeCell ref="A259:E259"/>
    <mergeCell ref="A269:E269"/>
    <mergeCell ref="A270:E270"/>
    <mergeCell ref="A288:E288"/>
    <mergeCell ref="A297:E297"/>
    <mergeCell ref="A298:E298"/>
    <mergeCell ref="A303:E303"/>
    <mergeCell ref="A307:E307"/>
    <mergeCell ref="A308:E308"/>
    <mergeCell ref="A317:E317"/>
    <mergeCell ref="A324:E324"/>
    <mergeCell ref="A328:E328"/>
    <mergeCell ref="A333:E333"/>
  </mergeCells>
  <printOptions horizontalCentered="1"/>
  <pageMargins left="1.1597222222222223" right="1.1534722222222222" top="0.19652777777777777" bottom="0.19652777777777777" header="0.5118055555555555" footer="0.5118055555555555"/>
  <pageSetup fitToHeight="16" fitToWidth="1" horizontalDpi="300" verticalDpi="300" orientation="landscape"/>
  <rowBreaks count="5" manualBreakCount="5">
    <brk id="287" max="255" man="1"/>
    <brk id="311" max="255" man="1"/>
    <brk id="334" max="255" man="1"/>
    <brk id="341" max="255" man="1"/>
    <brk id="3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2019-03-21T13:30:20Z</cp:lastPrinted>
  <dcterms:modified xsi:type="dcterms:W3CDTF">2019-03-21T13:39:56Z</dcterms:modified>
  <cp:category/>
  <cp:version/>
  <cp:contentType/>
  <cp:contentStatus/>
  <cp:revision>39</cp:revision>
</cp:coreProperties>
</file>